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385" activeTab="0"/>
  </bookViews>
  <sheets>
    <sheet name="Fungicide Insecticide" sheetId="1" r:id="rId1"/>
    <sheet name="High Volume" sheetId="2" r:id="rId2"/>
  </sheets>
  <definedNames>
    <definedName name="_xlnm.Print_Area" localSheetId="0">'Fungicide Insecticide'!$A$1:$N$440</definedName>
  </definedNames>
  <calcPr fullCalcOnLoad="1"/>
</workbook>
</file>

<file path=xl/sharedStrings.xml><?xml version="1.0" encoding="utf-8"?>
<sst xmlns="http://schemas.openxmlformats.org/spreadsheetml/2006/main" count="1289" uniqueCount="312">
  <si>
    <t>Definitions</t>
  </si>
  <si>
    <t>Legend</t>
  </si>
  <si>
    <t>GPA</t>
  </si>
  <si>
    <t>Application Rate in US Gallons per Acre</t>
  </si>
  <si>
    <t>DC</t>
  </si>
  <si>
    <t>Duty Cycle as % of time solenoid is open</t>
  </si>
  <si>
    <t>PSI Gage</t>
  </si>
  <si>
    <t>Pressure in Lbs per Square Inch at Pressure Gage</t>
  </si>
  <si>
    <t>PSI Tip</t>
  </si>
  <si>
    <t>Pressure in Lbs per Square Inch at Tip</t>
  </si>
  <si>
    <t>Tip Size &amp; Color</t>
  </si>
  <si>
    <t>GPM</t>
  </si>
  <si>
    <t xml:space="preserve">Flow in US Gallons Per Minute </t>
  </si>
  <si>
    <t>Strainer Mesh Size &amp; Color</t>
  </si>
  <si>
    <t>MPH</t>
  </si>
  <si>
    <t>Speed in Miles per Hour</t>
  </si>
  <si>
    <t>Tip  Description</t>
  </si>
  <si>
    <t>VMD</t>
  </si>
  <si>
    <t>Volume Median Diameter</t>
  </si>
  <si>
    <t>Part Number</t>
  </si>
  <si>
    <t>%&lt;200</t>
  </si>
  <si>
    <t>% Volume under 200 micron</t>
  </si>
  <si>
    <t>PO Pre Orifice Part Number  &amp; Color</t>
  </si>
  <si>
    <t>%&lt;600</t>
  </si>
  <si>
    <t>% Volume under 600 Micron</t>
  </si>
  <si>
    <t>Note:  The information on; droplet size, % of volume, flow rate, spray angle, etc., is based on laboratory tests performed with water as the</t>
  </si>
  <si>
    <t xml:space="preserve">          testing solution at several pressures and is estimated for all other pressures.  Different chemical formulations and operating conditions </t>
  </si>
  <si>
    <t xml:space="preserve">          may produce different results.</t>
  </si>
  <si>
    <t>02</t>
  </si>
  <si>
    <t>50 Mesh</t>
  </si>
  <si>
    <t>ER110 02</t>
  </si>
  <si>
    <t>40281-02</t>
  </si>
  <si>
    <t>ER80 02</t>
  </si>
  <si>
    <t>40270-02</t>
  </si>
  <si>
    <t>SR110 02</t>
  </si>
  <si>
    <t>40287-02</t>
  </si>
  <si>
    <t>PO 40285-025</t>
  </si>
  <si>
    <t>SR80 02</t>
  </si>
  <si>
    <t>40288-02</t>
  </si>
  <si>
    <t>MR110 02</t>
  </si>
  <si>
    <t>40291-02</t>
  </si>
  <si>
    <t>PO 40285-02</t>
  </si>
  <si>
    <t>MR80 02</t>
  </si>
  <si>
    <t>40290-02</t>
  </si>
  <si>
    <t>DR110 02</t>
  </si>
  <si>
    <t>40286-02</t>
  </si>
  <si>
    <t>DR80 02</t>
  </si>
  <si>
    <t>40280-02</t>
  </si>
  <si>
    <t>025</t>
  </si>
  <si>
    <t>ER110 025</t>
  </si>
  <si>
    <t>40281-025</t>
  </si>
  <si>
    <t>ER80 025</t>
  </si>
  <si>
    <t>40270-025</t>
  </si>
  <si>
    <t>SR110 025</t>
  </si>
  <si>
    <t>40287-025</t>
  </si>
  <si>
    <t>PO 40285-04</t>
  </si>
  <si>
    <t>SR80 025</t>
  </si>
  <si>
    <t>40288-025</t>
  </si>
  <si>
    <t>PO 40285-03</t>
  </si>
  <si>
    <t>MR110 025</t>
  </si>
  <si>
    <t>40291-025</t>
  </si>
  <si>
    <t>MR80 025</t>
  </si>
  <si>
    <t>40290-025</t>
  </si>
  <si>
    <t>DR110 025</t>
  </si>
  <si>
    <t>40286-025</t>
  </si>
  <si>
    <t>DR80 025</t>
  </si>
  <si>
    <t>40280-025</t>
  </si>
  <si>
    <t>03</t>
  </si>
  <si>
    <t>ER110 03</t>
  </si>
  <si>
    <t>40281-03</t>
  </si>
  <si>
    <t>ER80 03</t>
  </si>
  <si>
    <t>40270-03</t>
  </si>
  <si>
    <t>SR110 03</t>
  </si>
  <si>
    <t>40287-03</t>
  </si>
  <si>
    <t>SR80 03</t>
  </si>
  <si>
    <t>40288-03</t>
  </si>
  <si>
    <t>MR110 03</t>
  </si>
  <si>
    <t>40291-03</t>
  </si>
  <si>
    <t>MR80 03</t>
  </si>
  <si>
    <t>40290-03</t>
  </si>
  <si>
    <t>DR110 03</t>
  </si>
  <si>
    <t>40286-03</t>
  </si>
  <si>
    <t>DR80 03</t>
  </si>
  <si>
    <t>40280-03</t>
  </si>
  <si>
    <t>04</t>
  </si>
  <si>
    <t>ER110 04</t>
  </si>
  <si>
    <t>40281-04</t>
  </si>
  <si>
    <t>ER80 04</t>
  </si>
  <si>
    <t>40270-04</t>
  </si>
  <si>
    <t>SR110 04</t>
  </si>
  <si>
    <t>40287-04</t>
  </si>
  <si>
    <t>PO 40285-06</t>
  </si>
  <si>
    <t>SR80 04</t>
  </si>
  <si>
    <t>40288-04</t>
  </si>
  <si>
    <t>MR110 04</t>
  </si>
  <si>
    <t>40291-04</t>
  </si>
  <si>
    <t>MR80 04</t>
  </si>
  <si>
    <t>40290-04</t>
  </si>
  <si>
    <t>DR110 04</t>
  </si>
  <si>
    <t>40286-04</t>
  </si>
  <si>
    <t>DR80 04</t>
  </si>
  <si>
    <t>40280-04</t>
  </si>
  <si>
    <t>05</t>
  </si>
  <si>
    <t>ER110 05</t>
  </si>
  <si>
    <t>40281-05</t>
  </si>
  <si>
    <t>ER80 05</t>
  </si>
  <si>
    <t>40270-05</t>
  </si>
  <si>
    <t>SR110 05</t>
  </si>
  <si>
    <t>40287-05</t>
  </si>
  <si>
    <t>SR80 05</t>
  </si>
  <si>
    <t>40288-05</t>
  </si>
  <si>
    <t>MR110 05</t>
  </si>
  <si>
    <t>40291-05</t>
  </si>
  <si>
    <t>PO 40285-05</t>
  </si>
  <si>
    <t>MR80 05</t>
  </si>
  <si>
    <t>40290-05</t>
  </si>
  <si>
    <t>DR110 05</t>
  </si>
  <si>
    <t>40286-05</t>
  </si>
  <si>
    <t>DR80 05</t>
  </si>
  <si>
    <t>40280-05</t>
  </si>
  <si>
    <t>06</t>
  </si>
  <si>
    <t>ER110 06</t>
  </si>
  <si>
    <t>40281-06</t>
  </si>
  <si>
    <t>ER80 06</t>
  </si>
  <si>
    <t>40270-06</t>
  </si>
  <si>
    <t>SR110 06</t>
  </si>
  <si>
    <t>40287-06</t>
  </si>
  <si>
    <t>PO 40285-08S</t>
  </si>
  <si>
    <t>SR80 06</t>
  </si>
  <si>
    <t>40288-06</t>
  </si>
  <si>
    <t>PO 40285-08</t>
  </si>
  <si>
    <t>MR110 06</t>
  </si>
  <si>
    <t>40291-06</t>
  </si>
  <si>
    <t>MR80 06</t>
  </si>
  <si>
    <t>40290-06</t>
  </si>
  <si>
    <t>DR110 06</t>
  </si>
  <si>
    <t>40286-06</t>
  </si>
  <si>
    <t>DR80 06</t>
  </si>
  <si>
    <t>40280-06</t>
  </si>
  <si>
    <t>08</t>
  </si>
  <si>
    <t>None</t>
  </si>
  <si>
    <t>ER110 08</t>
  </si>
  <si>
    <t>40281-08</t>
  </si>
  <si>
    <t>ER80 08</t>
  </si>
  <si>
    <t>40270-08</t>
  </si>
  <si>
    <t>SR110 08</t>
  </si>
  <si>
    <t>40287-08</t>
  </si>
  <si>
    <t>SR80 08</t>
  </si>
  <si>
    <t>40288-08</t>
  </si>
  <si>
    <t>PO 40285-10</t>
  </si>
  <si>
    <t>MR110 08</t>
  </si>
  <si>
    <t>40291-08</t>
  </si>
  <si>
    <t>MR80 08</t>
  </si>
  <si>
    <t>40290-08</t>
  </si>
  <si>
    <t>DR110 08</t>
  </si>
  <si>
    <t>40286-08</t>
  </si>
  <si>
    <t>DR80 08</t>
  </si>
  <si>
    <t>40280-08</t>
  </si>
  <si>
    <t>10</t>
  </si>
  <si>
    <t>ER110 10</t>
  </si>
  <si>
    <t>40281-10</t>
  </si>
  <si>
    <t>ER80 10</t>
  </si>
  <si>
    <t>40270-10</t>
  </si>
  <si>
    <t>SR110 10</t>
  </si>
  <si>
    <t>40287-10</t>
  </si>
  <si>
    <t>PO 40285-10S</t>
  </si>
  <si>
    <t>SR80 10</t>
  </si>
  <si>
    <t>40288-10</t>
  </si>
  <si>
    <t>PO 40285-125</t>
  </si>
  <si>
    <t>MR110 10</t>
  </si>
  <si>
    <t>40291-10</t>
  </si>
  <si>
    <t>MR80 10</t>
  </si>
  <si>
    <t>40290-10</t>
  </si>
  <si>
    <t>DR110 10</t>
  </si>
  <si>
    <t>40286-10</t>
  </si>
  <si>
    <t>DR80 10</t>
  </si>
  <si>
    <t>40280-10</t>
  </si>
  <si>
    <t>12.5</t>
  </si>
  <si>
    <t>ER110 125</t>
  </si>
  <si>
    <t>40281-125</t>
  </si>
  <si>
    <t>ER80 125</t>
  </si>
  <si>
    <t>40270-125</t>
  </si>
  <si>
    <t>SR110 125</t>
  </si>
  <si>
    <t>40287-125</t>
  </si>
  <si>
    <t>PO 40285-125S</t>
  </si>
  <si>
    <t>SR80 125</t>
  </si>
  <si>
    <t>40288X-125</t>
  </si>
  <si>
    <t>PO 40285-20</t>
  </si>
  <si>
    <t>MR110 125</t>
  </si>
  <si>
    <t>40291-125</t>
  </si>
  <si>
    <t>MR80 125</t>
  </si>
  <si>
    <t>40290-125</t>
  </si>
  <si>
    <t>DR110 125</t>
  </si>
  <si>
    <t>40286-125</t>
  </si>
  <si>
    <t>DR80 125</t>
  </si>
  <si>
    <t>40280-125</t>
  </si>
  <si>
    <t>15</t>
  </si>
  <si>
    <t>ER110 15</t>
  </si>
  <si>
    <t>40281-15</t>
  </si>
  <si>
    <t>ER80 15</t>
  </si>
  <si>
    <t>40270-15</t>
  </si>
  <si>
    <t>SR110 15</t>
  </si>
  <si>
    <t>40287-15</t>
  </si>
  <si>
    <t>SR80 15</t>
  </si>
  <si>
    <t>40288-15</t>
  </si>
  <si>
    <t>MR110 15</t>
  </si>
  <si>
    <t>40291-15</t>
  </si>
  <si>
    <t>PO 40285-15</t>
  </si>
  <si>
    <t>MR80 15</t>
  </si>
  <si>
    <t>40290-15</t>
  </si>
  <si>
    <t>DR110 15</t>
  </si>
  <si>
    <t>40286-15</t>
  </si>
  <si>
    <t>DR80 15</t>
  </si>
  <si>
    <t>40280-15</t>
  </si>
  <si>
    <t>GPM Total</t>
  </si>
  <si>
    <t>GPM BPW</t>
  </si>
  <si>
    <t>GPM Thru Body</t>
  </si>
  <si>
    <t>Duty Cycle BPW</t>
  </si>
  <si>
    <t>Enter Tip Spacing in Inches</t>
  </si>
  <si>
    <t>Enter Target Application Rate In GPA</t>
  </si>
  <si>
    <t>Enter Maximum Spraying Speed</t>
  </si>
  <si>
    <t xml:space="preserve">Total Flow in GPM </t>
  </si>
  <si>
    <t>WILGER COMBO-JET Tip Selector for BPW Systems</t>
  </si>
  <si>
    <t>Tip Charts</t>
  </si>
  <si>
    <t>Application Chart</t>
  </si>
  <si>
    <t xml:space="preserve">Enter GPM of thru body tip selected at the PSI Tip </t>
  </si>
  <si>
    <t>Target flows for Fungicide &amp; Insecticide Applications</t>
  </si>
  <si>
    <t>closest to the PSI Gage of the BPW Tip</t>
  </si>
  <si>
    <t>Targeted GPM of both bodies</t>
  </si>
  <si>
    <t>Enter GPM of BPW body tip selected at the 60 PSI Tip</t>
  </si>
  <si>
    <t>GPM of BPW body tip</t>
  </si>
  <si>
    <t>Targeted GPM of thru body to</t>
  </si>
  <si>
    <t xml:space="preserve"> get Targeted GPM of both bodies</t>
  </si>
  <si>
    <t>Application Chart at 30 PSI</t>
  </si>
  <si>
    <t>Spraying with both COMBO-RATE bodies with the Capstan BPW and the thru body has proven to be very effective for application of defoliatiants, fungicides,</t>
  </si>
  <si>
    <t>and insecticides. This worksheet is to help select tips for both bodies.   Select a tip for the BPW body with a 400 to 450 micron droplet size at 60 PSI Tip.</t>
  </si>
  <si>
    <t>Application Chart at 66 PSI</t>
  </si>
  <si>
    <t>Application Chart at 45 PSI</t>
  </si>
  <si>
    <t>BAR Gage</t>
  </si>
  <si>
    <t>BAR Tip</t>
  </si>
  <si>
    <t>LPH</t>
  </si>
  <si>
    <t>LPM</t>
  </si>
  <si>
    <t>KPH</t>
  </si>
  <si>
    <t>Application Rate in Liters per Hectare</t>
  </si>
  <si>
    <t>Pressure in BAR at Pressure Gage</t>
  </si>
  <si>
    <t>Pressure in BAR at Tip</t>
  </si>
  <si>
    <t xml:space="preserve">Flow in Liter Per Minute </t>
  </si>
  <si>
    <t>Speed in Kilometer per Hour</t>
  </si>
  <si>
    <t>Select a tip for the thru body with a 250 to 300 micron droplet size at the PSI / BAR Gage of the BPS tip.</t>
  </si>
  <si>
    <t>Enter Target Application Rate In LPH</t>
  </si>
  <si>
    <t>Enter LPM of BPW body tip selected at the PSI / BAR Gage</t>
  </si>
  <si>
    <t xml:space="preserve">Enter LPM of thru body tip selected at the PSI / BAR Tip </t>
  </si>
  <si>
    <t>closest to the PSI / BAR Gage of the BPW Tip</t>
  </si>
  <si>
    <t xml:space="preserve">Total Flow in LPM </t>
  </si>
  <si>
    <t>Targeted LPM of both bodies</t>
  </si>
  <si>
    <t>Targeted LPM of BPW body</t>
  </si>
  <si>
    <t xml:space="preserve">Targeted LPM of thru body </t>
  </si>
  <si>
    <t>Target 400 micron VMD @ 60 PSI / 4.14 BAR Tip</t>
  </si>
  <si>
    <t xml:space="preserve">Target 280 micron VMD @ PSI / BAR Tip </t>
  </si>
  <si>
    <t>closest to PSI / BAR Gage of BPW tip</t>
  </si>
  <si>
    <t>LPM BPW</t>
  </si>
  <si>
    <t>LPM Thru Body</t>
  </si>
  <si>
    <t>LPM Total</t>
  </si>
  <si>
    <t>Enter Maximum Spraying Speed KPH</t>
  </si>
  <si>
    <t>Enter Tip Spacing in Centimeters CM</t>
  </si>
  <si>
    <t>01</t>
  </si>
  <si>
    <t>100 Mesh</t>
  </si>
  <si>
    <t>ER110 01</t>
  </si>
  <si>
    <t>40281-01</t>
  </si>
  <si>
    <t>ER80 01</t>
  </si>
  <si>
    <t>40270-01</t>
  </si>
  <si>
    <t>SR80 01</t>
  </si>
  <si>
    <t>40288-01</t>
  </si>
  <si>
    <t>PO 40285-015</t>
  </si>
  <si>
    <t>MR80 01</t>
  </si>
  <si>
    <t>40290-01</t>
  </si>
  <si>
    <t>PO 40285-01</t>
  </si>
  <si>
    <t>DR80 01</t>
  </si>
  <si>
    <t>40280-01</t>
  </si>
  <si>
    <t>015</t>
  </si>
  <si>
    <t>ER110 015</t>
  </si>
  <si>
    <t>40281-015</t>
  </si>
  <si>
    <t>ER80 015</t>
  </si>
  <si>
    <t>40270-015</t>
  </si>
  <si>
    <t>SR110 015</t>
  </si>
  <si>
    <t>40287-015</t>
  </si>
  <si>
    <t>SR80 015</t>
  </si>
  <si>
    <t>40288-015</t>
  </si>
  <si>
    <t>MR110 015</t>
  </si>
  <si>
    <t>40291-015</t>
  </si>
  <si>
    <t>MR80 015</t>
  </si>
  <si>
    <t>40290-015</t>
  </si>
  <si>
    <t>DR110 015</t>
  </si>
  <si>
    <t>40286-015</t>
  </si>
  <si>
    <t>DR80 015</t>
  </si>
  <si>
    <t>40280-015</t>
  </si>
  <si>
    <t>005</t>
  </si>
  <si>
    <t>ER80 005</t>
  </si>
  <si>
    <t>40270-005</t>
  </si>
  <si>
    <t>MR80 005</t>
  </si>
  <si>
    <t>40290-005</t>
  </si>
  <si>
    <t>PO 40285-005</t>
  </si>
  <si>
    <t>DR80 005</t>
  </si>
  <si>
    <t>40280-005</t>
  </si>
  <si>
    <t>0067</t>
  </si>
  <si>
    <t>ER80 0067</t>
  </si>
  <si>
    <t>40270-007</t>
  </si>
  <si>
    <t>MR80 0067</t>
  </si>
  <si>
    <t>40290-007</t>
  </si>
  <si>
    <t>PO 40285-007</t>
  </si>
  <si>
    <t>DR80 0067</t>
  </si>
  <si>
    <t>40280-007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</si>
</sst>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0.0000"/>
    <numFmt numFmtId="175" formatCode="#,##0.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7">
    <font>
      <sz val="10"/>
      <name val="Arial"/>
      <family val="0"/>
    </font>
    <font>
      <sz val="16"/>
      <name val="Arial Black"/>
      <family val="2"/>
    </font>
    <font>
      <b/>
      <sz val="16"/>
      <name val="Arial Black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0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9"/>
      </bottom>
    </border>
    <border>
      <left style="medium"/>
      <right style="thin"/>
      <top style="medium">
        <color indexed="9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9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>
        <color indexed="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2">
    <xf numFmtId="0" fontId="0" fillId="0" borderId="0" xfId="0" applyAlignment="1">
      <alignment/>
    </xf>
    <xf numFmtId="0" fontId="1" fillId="2" borderId="0" xfId="0" applyFont="1" applyFill="1" applyAlignment="1">
      <alignment horizontal="centerContinuous"/>
    </xf>
    <xf numFmtId="1" fontId="1" fillId="2" borderId="0" xfId="0" applyNumberFormat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Continuous"/>
    </xf>
    <xf numFmtId="0" fontId="4" fillId="3" borderId="2" xfId="0" applyFont="1" applyFill="1" applyBorder="1" applyAlignment="1">
      <alignment horizontal="centerContinuous"/>
    </xf>
    <xf numFmtId="0" fontId="0" fillId="3" borderId="3" xfId="0" applyFont="1" applyFill="1" applyBorder="1" applyAlignment="1">
      <alignment horizontal="centerContinuous"/>
    </xf>
    <xf numFmtId="0" fontId="0" fillId="3" borderId="1" xfId="0" applyFont="1" applyFill="1" applyBorder="1" applyAlignment="1">
      <alignment horizontal="centerContinuous"/>
    </xf>
    <xf numFmtId="0" fontId="0" fillId="3" borderId="2" xfId="0" applyFont="1" applyFill="1" applyBorder="1" applyAlignment="1">
      <alignment horizontal="centerContinuous"/>
    </xf>
    <xf numFmtId="0" fontId="3" fillId="3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4" fillId="2" borderId="12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Continuous"/>
    </xf>
    <xf numFmtId="0" fontId="0" fillId="2" borderId="13" xfId="0" applyFont="1" applyFill="1" applyBorder="1" applyAlignment="1">
      <alignment horizontal="centerContinuous"/>
    </xf>
    <xf numFmtId="0" fontId="3" fillId="2" borderId="14" xfId="0" applyFont="1" applyFill="1" applyBorder="1" applyAlignment="1">
      <alignment horizontal="centerContinuous"/>
    </xf>
    <xf numFmtId="0" fontId="4" fillId="2" borderId="15" xfId="0" applyFont="1" applyFill="1" applyBorder="1" applyAlignment="1">
      <alignment horizontal="centerContinuous"/>
    </xf>
    <xf numFmtId="0" fontId="4" fillId="2" borderId="16" xfId="0" applyFont="1" applyFill="1" applyBorder="1" applyAlignment="1">
      <alignment horizontal="centerContinuous"/>
    </xf>
    <xf numFmtId="164" fontId="0" fillId="2" borderId="16" xfId="0" applyNumberFormat="1" applyFont="1" applyFill="1" applyBorder="1" applyAlignment="1">
      <alignment horizontal="centerContinuous"/>
    </xf>
    <xf numFmtId="0" fontId="0" fillId="2" borderId="15" xfId="0" applyFont="1" applyFill="1" applyBorder="1" applyAlignment="1">
      <alignment horizontal="centerContinuous"/>
    </xf>
    <xf numFmtId="0" fontId="0" fillId="2" borderId="16" xfId="0" applyFont="1" applyFill="1" applyBorder="1" applyAlignment="1">
      <alignment horizontal="centerContinuous"/>
    </xf>
    <xf numFmtId="164" fontId="3" fillId="2" borderId="17" xfId="0" applyNumberFormat="1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centerContinuous"/>
    </xf>
    <xf numFmtId="0" fontId="0" fillId="2" borderId="19" xfId="0" applyFont="1" applyFill="1" applyBorder="1" applyAlignment="1">
      <alignment horizontal="centerContinuous"/>
    </xf>
    <xf numFmtId="0" fontId="0" fillId="2" borderId="20" xfId="0" applyFont="1" applyFill="1" applyBorder="1" applyAlignment="1">
      <alignment horizontal="centerContinuous"/>
    </xf>
    <xf numFmtId="0" fontId="4" fillId="4" borderId="21" xfId="0" applyFont="1" applyFill="1" applyBorder="1" applyAlignment="1">
      <alignment horizontal="centerContinuous"/>
    </xf>
    <xf numFmtId="0" fontId="4" fillId="4" borderId="22" xfId="0" applyFont="1" applyFill="1" applyBorder="1" applyAlignment="1">
      <alignment horizontal="centerContinuous"/>
    </xf>
    <xf numFmtId="165" fontId="0" fillId="4" borderId="22" xfId="0" applyNumberFormat="1" applyFont="1" applyFill="1" applyBorder="1" applyAlignment="1">
      <alignment horizontal="centerContinuous"/>
    </xf>
    <xf numFmtId="0" fontId="0" fillId="4" borderId="21" xfId="0" applyFont="1" applyFill="1" applyBorder="1" applyAlignment="1">
      <alignment horizontal="centerContinuous"/>
    </xf>
    <xf numFmtId="0" fontId="0" fillId="4" borderId="22" xfId="0" applyFont="1" applyFill="1" applyBorder="1" applyAlignment="1">
      <alignment horizontal="centerContinuous"/>
    </xf>
    <xf numFmtId="165" fontId="3" fillId="4" borderId="23" xfId="0" applyNumberFormat="1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4" fillId="5" borderId="15" xfId="0" applyFont="1" applyFill="1" applyBorder="1" applyAlignment="1">
      <alignment horizontal="centerContinuous"/>
    </xf>
    <xf numFmtId="0" fontId="4" fillId="5" borderId="16" xfId="0" applyFont="1" applyFill="1" applyBorder="1" applyAlignment="1">
      <alignment horizontal="centerContinuous"/>
    </xf>
    <xf numFmtId="1" fontId="0" fillId="5" borderId="16" xfId="0" applyNumberFormat="1" applyFill="1" applyBorder="1" applyAlignment="1">
      <alignment horizontal="centerContinuous"/>
    </xf>
    <xf numFmtId="0" fontId="0" fillId="5" borderId="15" xfId="0" applyFill="1" applyBorder="1" applyAlignment="1">
      <alignment horizontal="centerContinuous"/>
    </xf>
    <xf numFmtId="0" fontId="0" fillId="5" borderId="16" xfId="0" applyFill="1" applyBorder="1" applyAlignment="1">
      <alignment horizontal="centerContinuous"/>
    </xf>
    <xf numFmtId="1" fontId="3" fillId="5" borderId="17" xfId="0" applyNumberFormat="1" applyFon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4" fillId="6" borderId="15" xfId="0" applyFont="1" applyFill="1" applyBorder="1" applyAlignment="1">
      <alignment horizontal="centerContinuous"/>
    </xf>
    <xf numFmtId="0" fontId="4" fillId="6" borderId="16" xfId="0" applyFont="1" applyFill="1" applyBorder="1" applyAlignment="1">
      <alignment horizontal="centerContinuous"/>
    </xf>
    <xf numFmtId="1" fontId="0" fillId="6" borderId="16" xfId="0" applyNumberFormat="1" applyFill="1" applyBorder="1" applyAlignment="1">
      <alignment horizontal="centerContinuous"/>
    </xf>
    <xf numFmtId="0" fontId="0" fillId="6" borderId="15" xfId="0" applyFill="1" applyBorder="1" applyAlignment="1">
      <alignment horizontal="centerContinuous"/>
    </xf>
    <xf numFmtId="0" fontId="0" fillId="6" borderId="16" xfId="0" applyFill="1" applyBorder="1" applyAlignment="1">
      <alignment horizontal="centerContinuous"/>
    </xf>
    <xf numFmtId="1" fontId="3" fillId="6" borderId="17" xfId="0" applyNumberFormat="1" applyFont="1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1" fontId="0" fillId="0" borderId="22" xfId="0" applyNumberFormat="1" applyFill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1" fontId="0" fillId="0" borderId="22" xfId="0" applyNumberFormat="1" applyBorder="1" applyAlignment="1">
      <alignment horizontal="centerContinuous"/>
    </xf>
    <xf numFmtId="1" fontId="3" fillId="0" borderId="23" xfId="0" applyNumberFormat="1" applyFont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1" fontId="0" fillId="2" borderId="0" xfId="0" applyNumberFormat="1" applyFill="1" applyBorder="1" applyAlignment="1">
      <alignment horizontal="centerContinuous"/>
    </xf>
    <xf numFmtId="1" fontId="3" fillId="2" borderId="0" xfId="0" applyNumberFormat="1" applyFont="1" applyFill="1" applyBorder="1" applyAlignment="1">
      <alignment horizontal="centerContinuous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18" xfId="0" applyNumberFormat="1" applyFill="1" applyBorder="1" applyAlignment="1">
      <alignment horizontal="left"/>
    </xf>
    <xf numFmtId="0" fontId="0" fillId="2" borderId="19" xfId="0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centerContinuous"/>
    </xf>
    <xf numFmtId="1" fontId="0" fillId="2" borderId="11" xfId="0" applyNumberFormat="1" applyFill="1" applyBorder="1" applyAlignment="1">
      <alignment horizontal="centerContinuous"/>
    </xf>
    <xf numFmtId="165" fontId="0" fillId="3" borderId="1" xfId="0" applyNumberFormat="1" applyFont="1" applyFill="1" applyBorder="1" applyAlignment="1">
      <alignment horizontal="centerContinuous"/>
    </xf>
    <xf numFmtId="165" fontId="4" fillId="3" borderId="2" xfId="0" applyNumberFormat="1" applyFont="1" applyFill="1" applyBorder="1" applyAlignment="1">
      <alignment horizontal="centerContinuous"/>
    </xf>
    <xf numFmtId="0" fontId="4" fillId="3" borderId="3" xfId="0" applyFont="1" applyFill="1" applyBorder="1" applyAlignment="1">
      <alignment horizontal="centerContinuous"/>
    </xf>
    <xf numFmtId="9" fontId="0" fillId="0" borderId="8" xfId="0" applyNumberFormat="1" applyFon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3" fillId="0" borderId="9" xfId="0" applyNumberFormat="1" applyFont="1" applyFill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65" fontId="3" fillId="4" borderId="24" xfId="0" applyNumberFormat="1" applyFont="1" applyFill="1" applyBorder="1" applyAlignment="1">
      <alignment horizontal="center"/>
    </xf>
    <xf numFmtId="165" fontId="3" fillId="4" borderId="25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6" borderId="11" xfId="0" applyFont="1" applyFill="1" applyBorder="1" applyAlignment="1" quotePrefix="1">
      <alignment horizontal="center"/>
    </xf>
    <xf numFmtId="2" fontId="0" fillId="0" borderId="27" xfId="0" applyNumberFormat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165" fontId="9" fillId="2" borderId="11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" fontId="0" fillId="3" borderId="2" xfId="0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0" fillId="5" borderId="30" xfId="0" applyNumberFormat="1" applyFill="1" applyBorder="1" applyAlignment="1">
      <alignment horizontal="center"/>
    </xf>
    <xf numFmtId="1" fontId="0" fillId="5" borderId="31" xfId="0" applyNumberFormat="1" applyFill="1" applyBorder="1" applyAlignment="1">
      <alignment horizontal="center"/>
    </xf>
    <xf numFmtId="1" fontId="3" fillId="5" borderId="31" xfId="0" applyNumberFormat="1" applyFont="1" applyFill="1" applyBorder="1" applyAlignment="1">
      <alignment horizontal="center"/>
    </xf>
    <xf numFmtId="1" fontId="0" fillId="5" borderId="29" xfId="0" applyNumberForma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1" fontId="0" fillId="6" borderId="12" xfId="0" applyNumberFormat="1" applyFon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1" fontId="0" fillId="6" borderId="32" xfId="0" applyNumberForma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" fontId="0" fillId="6" borderId="27" xfId="0" applyNumberFormat="1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1" fontId="0" fillId="5" borderId="12" xfId="0" applyNumberFormat="1" applyFon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1" fontId="0" fillId="5" borderId="32" xfId="0" applyNumberFormat="1" applyFill="1" applyBorder="1" applyAlignment="1">
      <alignment horizontal="center"/>
    </xf>
    <xf numFmtId="1" fontId="3" fillId="5" borderId="13" xfId="0" applyNumberFormat="1" applyFont="1" applyFill="1" applyBorder="1" applyAlignment="1">
      <alignment horizontal="center"/>
    </xf>
    <xf numFmtId="1" fontId="0" fillId="5" borderId="27" xfId="0" applyNumberForma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1" fontId="0" fillId="5" borderId="37" xfId="0" applyNumberFormat="1" applyFont="1" applyFill="1" applyBorder="1" applyAlignment="1">
      <alignment horizontal="center"/>
    </xf>
    <xf numFmtId="1" fontId="0" fillId="5" borderId="39" xfId="0" applyNumberFormat="1" applyFill="1" applyBorder="1" applyAlignment="1">
      <alignment horizontal="center"/>
    </xf>
    <xf numFmtId="1" fontId="0" fillId="5" borderId="40" xfId="0" applyNumberFormat="1" applyFill="1" applyBorder="1" applyAlignment="1">
      <alignment horizontal="center"/>
    </xf>
    <xf numFmtId="1" fontId="3" fillId="5" borderId="39" xfId="0" applyNumberFormat="1" applyFont="1" applyFill="1" applyBorder="1" applyAlignment="1">
      <alignment horizontal="center"/>
    </xf>
    <xf numFmtId="1" fontId="0" fillId="5" borderId="41" xfId="0" applyNumberFormat="1" applyFill="1" applyBorder="1" applyAlignment="1">
      <alignment horizontal="center"/>
    </xf>
    <xf numFmtId="1" fontId="0" fillId="6" borderId="42" xfId="0" applyNumberFormat="1" applyFont="1" applyFill="1" applyBorder="1" applyAlignment="1">
      <alignment horizontal="center"/>
    </xf>
    <xf numFmtId="1" fontId="0" fillId="6" borderId="39" xfId="0" applyNumberFormat="1" applyFill="1" applyBorder="1" applyAlignment="1">
      <alignment horizontal="center"/>
    </xf>
    <xf numFmtId="1" fontId="0" fillId="6" borderId="40" xfId="0" applyNumberFormat="1" applyFill="1" applyBorder="1" applyAlignment="1">
      <alignment horizontal="center"/>
    </xf>
    <xf numFmtId="1" fontId="3" fillId="6" borderId="39" xfId="0" applyNumberFormat="1" applyFont="1" applyFill="1" applyBorder="1" applyAlignment="1">
      <alignment horizontal="center"/>
    </xf>
    <xf numFmtId="1" fontId="0" fillId="6" borderId="41" xfId="0" applyNumberFormat="1" applyFill="1" applyBorder="1" applyAlignment="1">
      <alignment horizontal="center"/>
    </xf>
    <xf numFmtId="1" fontId="0" fillId="5" borderId="43" xfId="0" applyNumberFormat="1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8" borderId="11" xfId="0" applyFont="1" applyFill="1" applyBorder="1" applyAlignment="1" quotePrefix="1">
      <alignment horizontal="center"/>
    </xf>
    <xf numFmtId="0" fontId="0" fillId="3" borderId="2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8" borderId="33" xfId="0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0" fillId="5" borderId="44" xfId="0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/>
    </xf>
    <xf numFmtId="0" fontId="0" fillId="5" borderId="45" xfId="0" applyFont="1" applyFill="1" applyBorder="1" applyAlignment="1">
      <alignment horizontal="center"/>
    </xf>
    <xf numFmtId="1" fontId="0" fillId="6" borderId="39" xfId="0" applyNumberFormat="1" applyFont="1" applyFill="1" applyBorder="1" applyAlignment="1">
      <alignment horizontal="center"/>
    </xf>
    <xf numFmtId="1" fontId="0" fillId="6" borderId="41" xfId="0" applyNumberFormat="1" applyFont="1" applyFill="1" applyBorder="1" applyAlignment="1">
      <alignment horizontal="center"/>
    </xf>
    <xf numFmtId="0" fontId="7" fillId="9" borderId="46" xfId="0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11" fillId="9" borderId="11" xfId="0" applyFont="1" applyFill="1" applyBorder="1" applyAlignment="1" quotePrefix="1">
      <alignment horizontal="center"/>
    </xf>
    <xf numFmtId="0" fontId="7" fillId="9" borderId="28" xfId="0" applyFont="1" applyFill="1" applyBorder="1" applyAlignment="1">
      <alignment horizontal="center"/>
    </xf>
    <xf numFmtId="0" fontId="7" fillId="9" borderId="47" xfId="0" applyFont="1" applyFill="1" applyBorder="1" applyAlignment="1">
      <alignment horizontal="center"/>
    </xf>
    <xf numFmtId="1" fontId="0" fillId="5" borderId="48" xfId="0" applyNumberForma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" fontId="0" fillId="5" borderId="38" xfId="0" applyNumberForma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1" fontId="0" fillId="6" borderId="13" xfId="0" applyNumberFormat="1" applyFont="1" applyFill="1" applyBorder="1" applyAlignment="1">
      <alignment horizontal="center"/>
    </xf>
    <xf numFmtId="1" fontId="0" fillId="6" borderId="27" xfId="0" applyNumberFormat="1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11" fillId="7" borderId="11" xfId="0" applyFont="1" applyFill="1" applyBorder="1" applyAlignment="1" quotePrefix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7" borderId="37" xfId="0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11" fillId="11" borderId="11" xfId="0" applyFont="1" applyFill="1" applyBorder="1" applyAlignment="1" quotePrefix="1">
      <alignment horizontal="center"/>
    </xf>
    <xf numFmtId="0" fontId="0" fillId="7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11" borderId="28" xfId="0" applyFont="1" applyFill="1" applyBorder="1" applyAlignment="1">
      <alignment horizontal="center"/>
    </xf>
    <xf numFmtId="0" fontId="7" fillId="11" borderId="46" xfId="0" applyFont="1" applyFill="1" applyBorder="1" applyAlignment="1">
      <alignment horizontal="center"/>
    </xf>
    <xf numFmtId="0" fontId="7" fillId="11" borderId="47" xfId="0" applyFont="1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10" fillId="10" borderId="11" xfId="0" applyFont="1" applyFill="1" applyBorder="1" applyAlignment="1" quotePrefix="1">
      <alignment horizontal="center"/>
    </xf>
    <xf numFmtId="0" fontId="0" fillId="10" borderId="28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0" fillId="2" borderId="11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6" borderId="39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1" fontId="0" fillId="5" borderId="33" xfId="0" applyNumberFormat="1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1" fontId="0" fillId="6" borderId="43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10" fillId="12" borderId="11" xfId="0" applyFont="1" applyFill="1" applyBorder="1" applyAlignment="1" quotePrefix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1" fillId="13" borderId="11" xfId="0" applyFont="1" applyFill="1" applyBorder="1" applyAlignment="1" quotePrefix="1">
      <alignment horizontal="center"/>
    </xf>
    <xf numFmtId="2" fontId="3" fillId="0" borderId="27" xfId="0" applyNumberFormat="1" applyFont="1" applyBorder="1" applyAlignment="1">
      <alignment horizontal="center"/>
    </xf>
    <xf numFmtId="0" fontId="7" fillId="13" borderId="28" xfId="0" applyFont="1" applyFill="1" applyBorder="1" applyAlignment="1">
      <alignment horizontal="center"/>
    </xf>
    <xf numFmtId="1" fontId="3" fillId="5" borderId="29" xfId="0" applyNumberFormat="1" applyFont="1" applyFill="1" applyBorder="1" applyAlignment="1">
      <alignment horizontal="center"/>
    </xf>
    <xf numFmtId="1" fontId="3" fillId="6" borderId="27" xfId="0" applyNumberFormat="1" applyFont="1" applyFill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0" fillId="14" borderId="33" xfId="0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1" fontId="3" fillId="5" borderId="38" xfId="0" applyNumberFormat="1" applyFont="1" applyFill="1" applyBorder="1" applyAlignment="1">
      <alignment horizontal="center"/>
    </xf>
    <xf numFmtId="0" fontId="7" fillId="13" borderId="50" xfId="0" applyFont="1" applyFill="1" applyBorder="1" applyAlignment="1">
      <alignment horizontal="center"/>
    </xf>
    <xf numFmtId="0" fontId="4" fillId="5" borderId="51" xfId="0" applyFont="1" applyFill="1" applyBorder="1" applyAlignment="1">
      <alignment horizontal="center"/>
    </xf>
    <xf numFmtId="0" fontId="7" fillId="13" borderId="52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7" fillId="13" borderId="53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10" fillId="15" borderId="11" xfId="0" applyFont="1" applyFill="1" applyBorder="1" applyAlignment="1" quotePrefix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37" xfId="0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3" fillId="0" borderId="55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" borderId="56" xfId="0" applyFont="1" applyFill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4" borderId="23" xfId="0" applyFont="1" applyFill="1" applyBorder="1" applyAlignment="1">
      <alignment horizontal="right"/>
    </xf>
    <xf numFmtId="2" fontId="3" fillId="0" borderId="12" xfId="0" applyNumberFormat="1" applyFont="1" applyBorder="1" applyAlignment="1">
      <alignment horizontal="center"/>
    </xf>
    <xf numFmtId="165" fontId="3" fillId="4" borderId="35" xfId="0" applyNumberFormat="1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Continuous"/>
    </xf>
    <xf numFmtId="1" fontId="0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" fontId="3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2" fontId="5" fillId="0" borderId="57" xfId="0" applyNumberFormat="1" applyFont="1" applyFill="1" applyBorder="1" applyAlignment="1">
      <alignment horizontal="center"/>
    </xf>
    <xf numFmtId="165" fontId="5" fillId="16" borderId="57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1" fontId="12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1" fontId="13" fillId="2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57" xfId="0" applyNumberFormat="1" applyFont="1" applyFill="1" applyBorder="1" applyAlignment="1">
      <alignment horizontal="center"/>
    </xf>
    <xf numFmtId="2" fontId="5" fillId="16" borderId="5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0" fillId="0" borderId="9" xfId="0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10" fillId="15" borderId="11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165" fontId="3" fillId="3" borderId="59" xfId="0" applyNumberFormat="1" applyFont="1" applyFill="1" applyBorder="1" applyAlignment="1">
      <alignment horizontal="center"/>
    </xf>
    <xf numFmtId="165" fontId="0" fillId="3" borderId="60" xfId="0" applyNumberForma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61" xfId="0" applyNumberForma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5" fillId="16" borderId="53" xfId="0" applyNumberFormat="1" applyFont="1" applyFill="1" applyBorder="1" applyAlignment="1">
      <alignment horizontal="center"/>
    </xf>
    <xf numFmtId="2" fontId="5" fillId="16" borderId="62" xfId="0" applyNumberFormat="1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5" borderId="41" xfId="0" applyFill="1" applyBorder="1" applyAlignment="1">
      <alignment horizontal="left"/>
    </xf>
    <xf numFmtId="1" fontId="0" fillId="5" borderId="61" xfId="0" applyNumberFormat="1" applyFill="1" applyBorder="1" applyAlignment="1">
      <alignment horizontal="centerContinuous"/>
    </xf>
    <xf numFmtId="1" fontId="3" fillId="5" borderId="61" xfId="0" applyNumberFormat="1" applyFont="1" applyFill="1" applyBorder="1" applyAlignment="1">
      <alignment horizontal="centerContinuous"/>
    </xf>
    <xf numFmtId="2" fontId="5" fillId="5" borderId="57" xfId="0" applyNumberFormat="1" applyFont="1" applyFill="1" applyBorder="1" applyAlignment="1">
      <alignment horizontal="center"/>
    </xf>
    <xf numFmtId="1" fontId="12" fillId="5" borderId="58" xfId="0" applyNumberFormat="1" applyFont="1" applyFill="1" applyBorder="1" applyAlignment="1">
      <alignment horizontal="left"/>
    </xf>
    <xf numFmtId="1" fontId="12" fillId="5" borderId="0" xfId="0" applyNumberFormat="1" applyFont="1" applyFill="1" applyBorder="1" applyAlignment="1">
      <alignment horizontal="centerContinuous"/>
    </xf>
    <xf numFmtId="1" fontId="0" fillId="5" borderId="0" xfId="0" applyNumberFormat="1" applyFill="1" applyBorder="1" applyAlignment="1">
      <alignment horizontal="centerContinuous"/>
    </xf>
    <xf numFmtId="1" fontId="3" fillId="5" borderId="0" xfId="0" applyNumberFormat="1" applyFont="1" applyFill="1" applyBorder="1" applyAlignment="1">
      <alignment horizontal="centerContinuous"/>
    </xf>
    <xf numFmtId="1" fontId="12" fillId="5" borderId="0" xfId="0" applyNumberFormat="1" applyFont="1" applyFill="1" applyBorder="1" applyAlignment="1">
      <alignment horizontal="left"/>
    </xf>
    <xf numFmtId="1" fontId="0" fillId="5" borderId="63" xfId="0" applyNumberFormat="1" applyFill="1" applyBorder="1" applyAlignment="1">
      <alignment horizontal="center"/>
    </xf>
    <xf numFmtId="1" fontId="12" fillId="5" borderId="29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Continuous"/>
    </xf>
    <xf numFmtId="1" fontId="0" fillId="2" borderId="19" xfId="0" applyNumberForma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2" fontId="3" fillId="0" borderId="3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left"/>
    </xf>
    <xf numFmtId="1" fontId="0" fillId="0" borderId="2" xfId="0" applyNumberFormat="1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right"/>
    </xf>
    <xf numFmtId="1" fontId="0" fillId="0" borderId="2" xfId="0" applyNumberForma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1" fontId="3" fillId="0" borderId="2" xfId="0" applyNumberFormat="1" applyFont="1" applyFill="1" applyBorder="1" applyAlignment="1">
      <alignment horizontal="centerContinuous"/>
    </xf>
    <xf numFmtId="1" fontId="0" fillId="2" borderId="64" xfId="0" applyNumberFormat="1" applyFill="1" applyBorder="1" applyAlignment="1">
      <alignment horizontal="center"/>
    </xf>
    <xf numFmtId="0" fontId="5" fillId="0" borderId="64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centerContinuous"/>
    </xf>
    <xf numFmtId="1" fontId="0" fillId="0" borderId="64" xfId="0" applyNumberFormat="1" applyFont="1" applyFill="1" applyBorder="1" applyAlignment="1">
      <alignment horizontal="centerContinuous"/>
    </xf>
    <xf numFmtId="0" fontId="5" fillId="0" borderId="64" xfId="0" applyFont="1" applyFill="1" applyBorder="1" applyAlignment="1">
      <alignment horizontal="right"/>
    </xf>
    <xf numFmtId="0" fontId="5" fillId="0" borderId="64" xfId="0" applyFont="1" applyFill="1" applyBorder="1" applyAlignment="1">
      <alignment horizontal="center"/>
    </xf>
    <xf numFmtId="1" fontId="0" fillId="0" borderId="64" xfId="0" applyNumberFormat="1" applyFill="1" applyBorder="1" applyAlignment="1">
      <alignment horizontal="centerContinuous"/>
    </xf>
    <xf numFmtId="2" fontId="5" fillId="0" borderId="64" xfId="0" applyNumberFormat="1" applyFont="1" applyFill="1" applyBorder="1" applyAlignment="1">
      <alignment horizontal="center"/>
    </xf>
    <xf numFmtId="1" fontId="5" fillId="0" borderId="64" xfId="0" applyNumberFormat="1" applyFont="1" applyFill="1" applyBorder="1" applyAlignment="1">
      <alignment horizontal="left"/>
    </xf>
    <xf numFmtId="1" fontId="3" fillId="0" borderId="64" xfId="0" applyNumberFormat="1" applyFont="1" applyFill="1" applyBorder="1" applyAlignment="1">
      <alignment horizontal="centerContinuous"/>
    </xf>
    <xf numFmtId="0" fontId="3" fillId="2" borderId="0" xfId="0" applyFont="1" applyFill="1" applyBorder="1" applyAlignment="1">
      <alignment/>
    </xf>
    <xf numFmtId="0" fontId="3" fillId="2" borderId="17" xfId="0" applyFont="1" applyFill="1" applyBorder="1" applyAlignment="1">
      <alignment horizontal="centerContinuous"/>
    </xf>
    <xf numFmtId="0" fontId="4" fillId="2" borderId="35" xfId="0" applyFont="1" applyFill="1" applyBorder="1" applyAlignment="1">
      <alignment horizontal="centerContinuous"/>
    </xf>
    <xf numFmtId="0" fontId="4" fillId="2" borderId="24" xfId="0" applyFont="1" applyFill="1" applyBorder="1" applyAlignment="1">
      <alignment horizontal="centerContinuous"/>
    </xf>
    <xf numFmtId="0" fontId="0" fillId="2" borderId="25" xfId="0" applyFont="1" applyFill="1" applyBorder="1" applyAlignment="1">
      <alignment horizontal="centerContinuous"/>
    </xf>
    <xf numFmtId="0" fontId="0" fillId="2" borderId="35" xfId="0" applyFont="1" applyFill="1" applyBorder="1" applyAlignment="1">
      <alignment horizontal="centerContinuous"/>
    </xf>
    <xf numFmtId="0" fontId="0" fillId="2" borderId="24" xfId="0" applyFont="1" applyFill="1" applyBorder="1" applyAlignment="1">
      <alignment horizontal="centerContinuous"/>
    </xf>
    <xf numFmtId="0" fontId="0" fillId="2" borderId="22" xfId="0" applyFont="1" applyFill="1" applyBorder="1" applyAlignment="1">
      <alignment horizontal="centerContinuous"/>
    </xf>
    <xf numFmtId="0" fontId="3" fillId="2" borderId="23" xfId="0" applyFont="1" applyFill="1" applyBorder="1" applyAlignment="1">
      <alignment horizontal="centerContinuous"/>
    </xf>
    <xf numFmtId="0" fontId="4" fillId="2" borderId="51" xfId="0" applyFont="1" applyFill="1" applyBorder="1" applyAlignment="1">
      <alignment horizontal="centerContinuous"/>
    </xf>
    <xf numFmtId="0" fontId="4" fillId="2" borderId="65" xfId="0" applyFont="1" applyFill="1" applyBorder="1" applyAlignment="1">
      <alignment horizontal="centerContinuous"/>
    </xf>
    <xf numFmtId="164" fontId="0" fillId="2" borderId="65" xfId="0" applyNumberFormat="1" applyFont="1" applyFill="1" applyBorder="1" applyAlignment="1">
      <alignment horizontal="centerContinuous"/>
    </xf>
    <xf numFmtId="0" fontId="0" fillId="2" borderId="51" xfId="0" applyFont="1" applyFill="1" applyBorder="1" applyAlignment="1">
      <alignment horizontal="centerContinuous"/>
    </xf>
    <xf numFmtId="0" fontId="0" fillId="2" borderId="65" xfId="0" applyFont="1" applyFill="1" applyBorder="1" applyAlignment="1">
      <alignment horizontal="centerContinuous"/>
    </xf>
    <xf numFmtId="164" fontId="3" fillId="2" borderId="56" xfId="0" applyNumberFormat="1" applyFont="1" applyFill="1" applyBorder="1" applyAlignment="1">
      <alignment horizontal="centerContinuous"/>
    </xf>
    <xf numFmtId="0" fontId="4" fillId="0" borderId="56" xfId="0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6" borderId="28" xfId="0" applyFont="1" applyFill="1" applyBorder="1" applyAlignment="1" quotePrefix="1">
      <alignment horizontal="center"/>
    </xf>
    <xf numFmtId="0" fontId="0" fillId="7" borderId="33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17" borderId="28" xfId="0" applyFont="1" applyFill="1" applyBorder="1" applyAlignment="1">
      <alignment horizontal="center"/>
    </xf>
    <xf numFmtId="0" fontId="11" fillId="17" borderId="28" xfId="0" applyFont="1" applyFill="1" applyBorder="1" applyAlignment="1" quotePrefix="1">
      <alignment horizontal="center"/>
    </xf>
    <xf numFmtId="0" fontId="11" fillId="17" borderId="11" xfId="0" applyFont="1" applyFill="1" applyBorder="1" applyAlignment="1" quotePrefix="1">
      <alignment horizontal="center"/>
    </xf>
    <xf numFmtId="0" fontId="7" fillId="17" borderId="33" xfId="0" applyFont="1" applyFill="1" applyBorder="1" applyAlignment="1">
      <alignment horizontal="center"/>
    </xf>
    <xf numFmtId="0" fontId="7" fillId="17" borderId="37" xfId="0" applyFont="1" applyFill="1" applyBorder="1" applyAlignment="1">
      <alignment horizontal="center"/>
    </xf>
    <xf numFmtId="0" fontId="7" fillId="17" borderId="18" xfId="0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0" fillId="18" borderId="37" xfId="0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Continuous"/>
    </xf>
    <xf numFmtId="1" fontId="0" fillId="0" borderId="9" xfId="0" applyNumberFormat="1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18" borderId="28" xfId="0" applyFill="1" applyBorder="1" applyAlignment="1">
      <alignment horizontal="center"/>
    </xf>
    <xf numFmtId="0" fontId="10" fillId="18" borderId="11" xfId="0" applyFont="1" applyFill="1" applyBorder="1" applyAlignment="1" quotePrefix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7" fillId="19" borderId="1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18" borderId="33" xfId="0" applyFill="1" applyBorder="1" applyAlignment="1">
      <alignment horizontal="center"/>
    </xf>
    <xf numFmtId="1" fontId="0" fillId="20" borderId="42" xfId="0" applyNumberFormat="1" applyFont="1" applyFill="1" applyBorder="1" applyAlignment="1">
      <alignment horizontal="center"/>
    </xf>
    <xf numFmtId="1" fontId="0" fillId="20" borderId="39" xfId="0" applyNumberFormat="1" applyFill="1" applyBorder="1" applyAlignment="1">
      <alignment horizontal="center"/>
    </xf>
    <xf numFmtId="1" fontId="0" fillId="20" borderId="40" xfId="0" applyNumberFormat="1" applyFill="1" applyBorder="1" applyAlignment="1">
      <alignment horizontal="center"/>
    </xf>
    <xf numFmtId="1" fontId="3" fillId="20" borderId="39" xfId="0" applyNumberFormat="1" applyFont="1" applyFill="1" applyBorder="1" applyAlignment="1">
      <alignment horizontal="center"/>
    </xf>
    <xf numFmtId="0" fontId="7" fillId="19" borderId="33" xfId="0" applyFont="1" applyFill="1" applyBorder="1" applyAlignment="1">
      <alignment horizontal="center"/>
    </xf>
    <xf numFmtId="0" fontId="0" fillId="19" borderId="37" xfId="0" applyFill="1" applyBorder="1" applyAlignment="1">
      <alignment horizontal="center"/>
    </xf>
    <xf numFmtId="0" fontId="0" fillId="2" borderId="0" xfId="0" applyFill="1" applyAlignment="1">
      <alignment/>
    </xf>
    <xf numFmtId="0" fontId="11" fillId="19" borderId="11" xfId="0" applyFont="1" applyFill="1" applyBorder="1" applyAlignment="1" quotePrefix="1">
      <alignment horizontal="center"/>
    </xf>
    <xf numFmtId="0" fontId="7" fillId="19" borderId="28" xfId="0" applyFont="1" applyFill="1" applyBorder="1" applyAlignment="1">
      <alignment horizontal="center"/>
    </xf>
    <xf numFmtId="0" fontId="7" fillId="19" borderId="37" xfId="0" applyFont="1" applyFill="1" applyBorder="1" applyAlignment="1">
      <alignment horizontal="center"/>
    </xf>
    <xf numFmtId="0" fontId="0" fillId="21" borderId="0" xfId="0" applyFill="1" applyAlignment="1">
      <alignment horizontal="center"/>
    </xf>
    <xf numFmtId="0" fontId="11" fillId="21" borderId="11" xfId="0" applyFont="1" applyFill="1" applyBorder="1" applyAlignment="1" quotePrefix="1">
      <alignment horizontal="center"/>
    </xf>
    <xf numFmtId="164" fontId="0" fillId="0" borderId="12" xfId="0" applyNumberFormat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7" fillId="21" borderId="37" xfId="0" applyFont="1" applyFill="1" applyBorder="1" applyAlignment="1">
      <alignment horizontal="center"/>
    </xf>
    <xf numFmtId="0" fontId="7" fillId="21" borderId="18" xfId="0" applyFont="1" applyFill="1" applyBorder="1" applyAlignment="1">
      <alignment horizontal="center"/>
    </xf>
    <xf numFmtId="0" fontId="7" fillId="21" borderId="66" xfId="0" applyFont="1" applyFill="1" applyBorder="1" applyAlignment="1">
      <alignment horizontal="center"/>
    </xf>
    <xf numFmtId="0" fontId="7" fillId="21" borderId="47" xfId="0" applyFont="1" applyFill="1" applyBorder="1" applyAlignment="1">
      <alignment horizontal="center"/>
    </xf>
    <xf numFmtId="0" fontId="7" fillId="21" borderId="67" xfId="0" applyFont="1" applyFill="1" applyBorder="1" applyAlignment="1">
      <alignment horizontal="center"/>
    </xf>
    <xf numFmtId="0" fontId="7" fillId="21" borderId="68" xfId="0" applyFont="1" applyFill="1" applyBorder="1" applyAlignment="1">
      <alignment horizontal="center"/>
    </xf>
    <xf numFmtId="0" fontId="7" fillId="21" borderId="21" xfId="0" applyFont="1" applyFill="1" applyBorder="1" applyAlignment="1">
      <alignment horizontal="center"/>
    </xf>
    <xf numFmtId="0" fontId="0" fillId="22" borderId="37" xfId="0" applyFill="1" applyBorder="1" applyAlignment="1">
      <alignment horizontal="center"/>
    </xf>
    <xf numFmtId="0" fontId="10" fillId="22" borderId="11" xfId="0" applyFont="1" applyFill="1" applyBorder="1" applyAlignment="1" quotePrefix="1">
      <alignment horizontal="center"/>
    </xf>
    <xf numFmtId="0" fontId="0" fillId="22" borderId="28" xfId="0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0" fontId="0" fillId="19" borderId="28" xfId="0" applyFill="1" applyBorder="1" applyAlignment="1">
      <alignment horizontal="center"/>
    </xf>
    <xf numFmtId="0" fontId="0" fillId="0" borderId="11" xfId="0" applyFont="1" applyFill="1" applyBorder="1" applyAlignment="1">
      <alignment horizontal="centerContinuous"/>
    </xf>
    <xf numFmtId="0" fontId="0" fillId="0" borderId="34" xfId="0" applyBorder="1" applyAlignment="1">
      <alignment horizontal="center"/>
    </xf>
    <xf numFmtId="1" fontId="0" fillId="20" borderId="41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69" xfId="0" applyFont="1" applyFill="1" applyBorder="1" applyAlignment="1">
      <alignment horizontal="right"/>
    </xf>
    <xf numFmtId="0" fontId="8" fillId="2" borderId="69" xfId="0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1" fontId="0" fillId="2" borderId="69" xfId="0" applyNumberFormat="1" applyFill="1" applyBorder="1" applyAlignment="1">
      <alignment horizontal="center"/>
    </xf>
    <xf numFmtId="1" fontId="13" fillId="2" borderId="69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16" fillId="5" borderId="11" xfId="0" applyNumberFormat="1" applyFont="1" applyFill="1" applyBorder="1" applyAlignment="1">
      <alignment horizontal="left"/>
    </xf>
    <xf numFmtId="1" fontId="16" fillId="5" borderId="0" xfId="0" applyNumberFormat="1" applyFont="1" applyFill="1" applyBorder="1" applyAlignment="1">
      <alignment horizontal="left"/>
    </xf>
    <xf numFmtId="1" fontId="16" fillId="5" borderId="63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left"/>
    </xf>
    <xf numFmtId="1" fontId="12" fillId="5" borderId="70" xfId="0" applyNumberFormat="1" applyFont="1" applyFill="1" applyBorder="1" applyAlignment="1">
      <alignment horizontal="left"/>
    </xf>
    <xf numFmtId="1" fontId="12" fillId="5" borderId="3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Continuous"/>
    </xf>
    <xf numFmtId="0" fontId="0" fillId="0" borderId="71" xfId="0" applyFont="1" applyFill="1" applyBorder="1" applyAlignment="1">
      <alignment horizontal="centerContinuous"/>
    </xf>
    <xf numFmtId="2" fontId="0" fillId="0" borderId="10" xfId="0" applyNumberFormat="1" applyBorder="1" applyAlignment="1">
      <alignment horizontal="center"/>
    </xf>
    <xf numFmtId="1" fontId="0" fillId="5" borderId="72" xfId="0" applyNumberForma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5" fontId="0" fillId="0" borderId="55" xfId="0" applyNumberFormat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0" fontId="0" fillId="0" borderId="73" xfId="0" applyFont="1" applyFill="1" applyBorder="1" applyAlignment="1">
      <alignment horizontal="centerContinuous"/>
    </xf>
    <xf numFmtId="0" fontId="3" fillId="3" borderId="74" xfId="0" applyFont="1" applyFill="1" applyBorder="1" applyAlignment="1">
      <alignment horizontal="center"/>
    </xf>
    <xf numFmtId="0" fontId="0" fillId="3" borderId="74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8" xfId="0" applyFont="1" applyFill="1" applyBorder="1" applyAlignment="1">
      <alignment horizontal="centerContinuous"/>
    </xf>
    <xf numFmtId="2" fontId="0" fillId="0" borderId="58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55" xfId="0" applyNumberFormat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5" borderId="55" xfId="0" applyNumberFormat="1" applyFill="1" applyBorder="1" applyAlignment="1">
      <alignment horizontal="center"/>
    </xf>
    <xf numFmtId="1" fontId="0" fillId="6" borderId="55" xfId="0" applyNumberForma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" fontId="0" fillId="20" borderId="55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20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43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0"/>
  <sheetViews>
    <sheetView tabSelected="1" workbookViewId="0" topLeftCell="A30">
      <selection activeCell="I32" sqref="I32"/>
    </sheetView>
  </sheetViews>
  <sheetFormatPr defaultColWidth="9.140625" defaultRowHeight="12.75"/>
  <cols>
    <col min="1" max="1" width="15.28125" style="0" customWidth="1"/>
    <col min="2" max="2" width="10.28125" style="0" customWidth="1"/>
  </cols>
  <sheetData>
    <row r="1" spans="1:14" ht="93" customHeight="1">
      <c r="A1" s="1"/>
      <c r="B1" s="1"/>
      <c r="C1" s="2"/>
      <c r="D1" s="1"/>
      <c r="E1" s="1"/>
      <c r="F1" s="1"/>
      <c r="G1" s="1"/>
      <c r="H1" s="3"/>
      <c r="I1" s="1"/>
      <c r="J1" s="1"/>
      <c r="K1" s="1"/>
      <c r="L1" s="1"/>
      <c r="M1" s="1"/>
      <c r="N1" s="1"/>
    </row>
    <row r="2" spans="1:14" ht="25.5" thickBot="1">
      <c r="A2" s="1" t="s">
        <v>222</v>
      </c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</row>
    <row r="3" spans="1:14" ht="13.5" thickBot="1">
      <c r="A3" s="4"/>
      <c r="B3" s="5"/>
      <c r="C3" s="5"/>
      <c r="D3" s="5"/>
      <c r="E3" s="5"/>
      <c r="F3" s="6" t="s">
        <v>0</v>
      </c>
      <c r="G3" s="7"/>
      <c r="H3" s="8"/>
      <c r="I3" s="9"/>
      <c r="J3" s="9"/>
      <c r="K3" s="9"/>
      <c r="L3" s="9"/>
      <c r="M3" s="9"/>
      <c r="N3" s="10"/>
    </row>
    <row r="4" spans="1:14" ht="16.5" thickBot="1">
      <c r="A4" s="498" t="s">
        <v>1</v>
      </c>
      <c r="B4" s="498"/>
      <c r="C4" s="498"/>
      <c r="D4" s="498"/>
      <c r="E4" s="11"/>
      <c r="F4" s="12" t="s">
        <v>240</v>
      </c>
      <c r="G4" s="13"/>
      <c r="H4" s="14"/>
      <c r="I4" s="15" t="s">
        <v>243</v>
      </c>
      <c r="J4" s="16"/>
      <c r="K4" s="16"/>
      <c r="L4" s="16"/>
      <c r="M4" s="16"/>
      <c r="N4" s="17"/>
    </row>
    <row r="5" spans="1:14" ht="15.75" thickBot="1">
      <c r="A5" s="18"/>
      <c r="B5" s="18"/>
      <c r="C5" s="18"/>
      <c r="D5" s="18"/>
      <c r="E5" s="19"/>
      <c r="F5" s="20" t="s">
        <v>4</v>
      </c>
      <c r="G5" s="21"/>
      <c r="H5" s="22"/>
      <c r="I5" s="23" t="s">
        <v>5</v>
      </c>
      <c r="J5" s="24"/>
      <c r="K5" s="24"/>
      <c r="L5" s="24"/>
      <c r="M5" s="24"/>
      <c r="N5" s="25"/>
    </row>
    <row r="6" spans="1:14" ht="15">
      <c r="A6" s="26"/>
      <c r="B6" s="26"/>
      <c r="C6" s="26"/>
      <c r="D6" s="26"/>
      <c r="E6" s="27"/>
      <c r="F6" s="28" t="s">
        <v>6</v>
      </c>
      <c r="G6" s="29"/>
      <c r="H6" s="30"/>
      <c r="I6" s="31" t="s">
        <v>7</v>
      </c>
      <c r="J6" s="32"/>
      <c r="K6" s="32"/>
      <c r="L6" s="32"/>
      <c r="M6" s="32"/>
      <c r="N6" s="33"/>
    </row>
    <row r="7" spans="1:14" ht="12" customHeight="1" thickBot="1">
      <c r="A7" s="34"/>
      <c r="B7" s="35"/>
      <c r="C7" s="35"/>
      <c r="D7" s="35"/>
      <c r="E7" s="36"/>
      <c r="F7" s="37" t="s">
        <v>8</v>
      </c>
      <c r="G7" s="38"/>
      <c r="H7" s="39"/>
      <c r="I7" s="40" t="s">
        <v>9</v>
      </c>
      <c r="J7" s="41"/>
      <c r="K7" s="41"/>
      <c r="L7" s="41"/>
      <c r="M7" s="41"/>
      <c r="N7" s="42"/>
    </row>
    <row r="8" spans="1:14" ht="12" customHeight="1">
      <c r="A8" s="34"/>
      <c r="B8" s="35"/>
      <c r="C8" s="35"/>
      <c r="D8" s="35"/>
      <c r="E8" s="35"/>
      <c r="F8" s="28" t="s">
        <v>238</v>
      </c>
      <c r="G8" s="29"/>
      <c r="H8" s="30"/>
      <c r="I8" s="31" t="s">
        <v>244</v>
      </c>
      <c r="J8" s="32"/>
      <c r="K8" s="32"/>
      <c r="L8" s="47"/>
      <c r="M8" s="47"/>
      <c r="N8" s="408"/>
    </row>
    <row r="9" spans="1:14" ht="12" customHeight="1" thickBot="1">
      <c r="A9" s="34"/>
      <c r="B9" s="35"/>
      <c r="C9" s="35"/>
      <c r="D9" s="35"/>
      <c r="E9" s="35"/>
      <c r="F9" s="409" t="s">
        <v>239</v>
      </c>
      <c r="G9" s="410"/>
      <c r="H9" s="411"/>
      <c r="I9" s="412" t="s">
        <v>245</v>
      </c>
      <c r="J9" s="413"/>
      <c r="K9" s="413"/>
      <c r="L9" s="414"/>
      <c r="M9" s="414"/>
      <c r="N9" s="415"/>
    </row>
    <row r="10" spans="1:14" ht="12" customHeight="1">
      <c r="A10" s="34" t="s">
        <v>10</v>
      </c>
      <c r="B10" s="35"/>
      <c r="C10" s="35"/>
      <c r="D10" s="36"/>
      <c r="E10" s="35"/>
      <c r="F10" s="416" t="s">
        <v>241</v>
      </c>
      <c r="G10" s="417"/>
      <c r="H10" s="418"/>
      <c r="I10" s="419" t="s">
        <v>246</v>
      </c>
      <c r="J10" s="418"/>
      <c r="K10" s="420"/>
      <c r="L10" s="418"/>
      <c r="M10" s="418"/>
      <c r="N10" s="421"/>
    </row>
    <row r="11" spans="1:14" ht="13.5" thickBot="1">
      <c r="A11" s="49" t="s">
        <v>13</v>
      </c>
      <c r="B11" s="50"/>
      <c r="C11" s="50"/>
      <c r="D11" s="51"/>
      <c r="E11" s="50"/>
      <c r="F11" s="52" t="s">
        <v>242</v>
      </c>
      <c r="G11" s="53"/>
      <c r="H11" s="54"/>
      <c r="I11" s="55" t="s">
        <v>247</v>
      </c>
      <c r="J11" s="54"/>
      <c r="K11" s="56"/>
      <c r="L11" s="54"/>
      <c r="M11" s="54"/>
      <c r="N11" s="57"/>
    </row>
    <row r="12" spans="1:14" ht="12.75">
      <c r="A12" s="58" t="s">
        <v>16</v>
      </c>
      <c r="B12" s="59"/>
      <c r="C12" s="59"/>
      <c r="D12" s="60"/>
      <c r="E12" s="61"/>
      <c r="F12" s="62" t="s">
        <v>17</v>
      </c>
      <c r="G12" s="63"/>
      <c r="H12" s="64"/>
      <c r="I12" s="65" t="s">
        <v>18</v>
      </c>
      <c r="J12" s="64"/>
      <c r="K12" s="66"/>
      <c r="L12" s="64"/>
      <c r="M12" s="64"/>
      <c r="N12" s="67"/>
    </row>
    <row r="13" spans="1:14" ht="12.75">
      <c r="A13" s="34" t="s">
        <v>19</v>
      </c>
      <c r="B13" s="61"/>
      <c r="C13" s="61"/>
      <c r="D13" s="68"/>
      <c r="E13" s="61"/>
      <c r="F13" s="69" t="s">
        <v>20</v>
      </c>
      <c r="G13" s="70"/>
      <c r="H13" s="71"/>
      <c r="I13" s="72" t="s">
        <v>21</v>
      </c>
      <c r="J13" s="71"/>
      <c r="K13" s="73"/>
      <c r="L13" s="71"/>
      <c r="M13" s="71"/>
      <c r="N13" s="74"/>
    </row>
    <row r="14" spans="1:14" ht="13.5" thickBot="1">
      <c r="A14" s="49" t="s">
        <v>22</v>
      </c>
      <c r="B14" s="75"/>
      <c r="C14" s="75"/>
      <c r="D14" s="76"/>
      <c r="E14" s="75"/>
      <c r="F14" s="77" t="s">
        <v>23</v>
      </c>
      <c r="G14" s="78"/>
      <c r="H14" s="79"/>
      <c r="I14" s="80" t="s">
        <v>24</v>
      </c>
      <c r="J14" s="79"/>
      <c r="K14" s="81"/>
      <c r="L14" s="82"/>
      <c r="M14" s="82"/>
      <c r="N14" s="83"/>
    </row>
    <row r="15" spans="1:14" ht="12.75">
      <c r="A15" s="92" t="s">
        <v>25</v>
      </c>
      <c r="B15" s="93"/>
      <c r="C15" s="93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342"/>
    </row>
    <row r="16" spans="1:14" ht="12.75">
      <c r="A16" s="92" t="s">
        <v>26</v>
      </c>
      <c r="B16" s="93"/>
      <c r="C16" s="93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342"/>
    </row>
    <row r="17" spans="1:14" ht="13.5" thickBot="1">
      <c r="A17" s="94" t="s">
        <v>27</v>
      </c>
      <c r="B17" s="95"/>
      <c r="C17" s="95"/>
      <c r="D17" s="95"/>
      <c r="E17" s="95"/>
      <c r="F17" s="95"/>
      <c r="G17" s="96"/>
      <c r="H17" s="95"/>
      <c r="I17" s="95"/>
      <c r="J17" s="95"/>
      <c r="K17" s="95"/>
      <c r="L17" s="95"/>
      <c r="M17" s="95"/>
      <c r="N17" s="97"/>
    </row>
    <row r="18" spans="1:14" ht="12.75">
      <c r="A18" s="93" t="s">
        <v>234</v>
      </c>
      <c r="B18" s="89"/>
      <c r="C18" s="89"/>
      <c r="D18" s="89"/>
      <c r="E18" s="89"/>
      <c r="F18" s="89"/>
      <c r="G18" s="407"/>
      <c r="H18" s="89"/>
      <c r="I18" s="89"/>
      <c r="J18" s="89"/>
      <c r="K18" s="89"/>
      <c r="L18" s="89"/>
      <c r="M18" s="89"/>
      <c r="N18" s="407"/>
    </row>
    <row r="19" spans="1:14" ht="12.75">
      <c r="A19" s="93" t="s">
        <v>235</v>
      </c>
      <c r="B19" s="89"/>
      <c r="C19" s="89"/>
      <c r="D19" s="89"/>
      <c r="E19" s="89"/>
      <c r="F19" s="89"/>
      <c r="G19" s="407"/>
      <c r="H19" s="89"/>
      <c r="I19" s="89"/>
      <c r="J19" s="89"/>
      <c r="K19" s="89"/>
      <c r="L19" s="89"/>
      <c r="M19" s="89"/>
      <c r="N19" s="407"/>
    </row>
    <row r="20" spans="1:14" ht="12.75">
      <c r="A20" s="93" t="s">
        <v>248</v>
      </c>
      <c r="B20" s="89"/>
      <c r="C20" s="89"/>
      <c r="D20" s="89"/>
      <c r="E20" s="89"/>
      <c r="F20" s="89"/>
      <c r="G20" s="407"/>
      <c r="H20" s="89"/>
      <c r="I20" s="89"/>
      <c r="J20" s="89"/>
      <c r="K20" s="89"/>
      <c r="L20" s="89"/>
      <c r="M20" s="89"/>
      <c r="N20" s="407"/>
    </row>
    <row r="21" spans="1:14" ht="13.5" thickBot="1">
      <c r="A21" s="93"/>
      <c r="B21" s="89"/>
      <c r="C21" s="89"/>
      <c r="D21" s="89"/>
      <c r="E21" s="89"/>
      <c r="F21" s="89"/>
      <c r="G21" s="407"/>
      <c r="H21" s="89"/>
      <c r="I21" s="89"/>
      <c r="J21" s="89"/>
      <c r="K21" s="89"/>
      <c r="L21" s="89"/>
      <c r="M21" s="89"/>
      <c r="N21" s="407"/>
    </row>
    <row r="22" spans="1:14" ht="16.5" thickBot="1">
      <c r="A22" s="98"/>
      <c r="B22" s="84"/>
      <c r="C22" s="320"/>
      <c r="D22" s="84"/>
      <c r="E22" s="84"/>
      <c r="F22" s="99"/>
      <c r="G22" s="321" t="s">
        <v>264</v>
      </c>
      <c r="H22" s="334">
        <v>25</v>
      </c>
      <c r="I22" s="100"/>
      <c r="J22" s="61"/>
      <c r="K22" s="85"/>
      <c r="L22" s="85"/>
      <c r="M22" s="86"/>
      <c r="N22" s="87"/>
    </row>
    <row r="23" spans="1:14" ht="16.5" thickBot="1">
      <c r="A23" s="98"/>
      <c r="B23" s="84"/>
      <c r="C23" s="320"/>
      <c r="D23" s="84"/>
      <c r="E23" s="84"/>
      <c r="F23" s="99"/>
      <c r="G23" s="321"/>
      <c r="H23" s="322"/>
      <c r="I23" s="85"/>
      <c r="J23" s="61"/>
      <c r="K23" s="85"/>
      <c r="L23" s="85"/>
      <c r="M23" s="86"/>
      <c r="N23" s="87"/>
    </row>
    <row r="24" spans="1:14" ht="16.5" thickBot="1">
      <c r="A24" s="98"/>
      <c r="B24" s="84"/>
      <c r="C24" s="320"/>
      <c r="D24" s="84"/>
      <c r="E24" s="84"/>
      <c r="F24" s="99"/>
      <c r="G24" s="321" t="s">
        <v>249</v>
      </c>
      <c r="H24" s="334">
        <v>600</v>
      </c>
      <c r="I24" s="85"/>
      <c r="J24" s="61"/>
      <c r="K24" s="85"/>
      <c r="L24" s="85"/>
      <c r="M24" s="86"/>
      <c r="N24" s="87"/>
    </row>
    <row r="25" spans="1:14" ht="16.5" thickBot="1">
      <c r="A25" s="98"/>
      <c r="B25" s="84"/>
      <c r="C25" s="320"/>
      <c r="D25" s="84"/>
      <c r="E25" s="84"/>
      <c r="F25" s="99"/>
      <c r="G25" s="321"/>
      <c r="H25" s="322"/>
      <c r="I25" s="85"/>
      <c r="J25" s="61"/>
      <c r="K25" s="85"/>
      <c r="L25" s="85"/>
      <c r="M25" s="86"/>
      <c r="N25" s="87"/>
    </row>
    <row r="26" spans="1:14" ht="16.5" thickBot="1">
      <c r="A26" s="98"/>
      <c r="B26" s="84"/>
      <c r="C26" s="320"/>
      <c r="D26" s="84"/>
      <c r="E26" s="84"/>
      <c r="F26" s="99"/>
      <c r="G26" s="321" t="s">
        <v>263</v>
      </c>
      <c r="H26" s="334">
        <v>29</v>
      </c>
      <c r="I26" s="85"/>
      <c r="J26" s="61"/>
      <c r="K26" s="85"/>
      <c r="L26" s="85"/>
      <c r="M26" s="86"/>
      <c r="N26" s="87"/>
    </row>
    <row r="27" spans="1:14" ht="16.5" thickBot="1">
      <c r="A27" s="98"/>
      <c r="B27" s="84"/>
      <c r="C27" s="320"/>
      <c r="D27" s="84"/>
      <c r="E27" s="84"/>
      <c r="F27" s="99"/>
      <c r="G27" s="321"/>
      <c r="H27" s="322"/>
      <c r="I27" s="85"/>
      <c r="J27" s="363" t="s">
        <v>226</v>
      </c>
      <c r="K27" s="364"/>
      <c r="L27" s="364"/>
      <c r="M27" s="365"/>
      <c r="N27" s="176"/>
    </row>
    <row r="28" spans="1:14" ht="16.5" thickBot="1">
      <c r="A28" s="324"/>
      <c r="B28" s="325"/>
      <c r="C28" s="324"/>
      <c r="D28" s="325"/>
      <c r="E28" s="325"/>
      <c r="F28" s="326"/>
      <c r="G28" s="327" t="s">
        <v>250</v>
      </c>
      <c r="H28" s="341">
        <v>5.7</v>
      </c>
      <c r="I28" s="85"/>
      <c r="J28" s="366">
        <f>J34*0.667</f>
        <v>4.83575</v>
      </c>
      <c r="K28" s="499" t="s">
        <v>255</v>
      </c>
      <c r="L28" s="500"/>
      <c r="M28" s="500"/>
      <c r="N28" s="501"/>
    </row>
    <row r="29" spans="1:14" ht="16.5" thickBot="1">
      <c r="A29" s="324"/>
      <c r="B29" s="325"/>
      <c r="C29" s="324"/>
      <c r="D29" s="325"/>
      <c r="E29" s="325"/>
      <c r="F29" s="326"/>
      <c r="G29" s="327"/>
      <c r="H29" s="323"/>
      <c r="I29" s="336"/>
      <c r="J29" s="367" t="s">
        <v>257</v>
      </c>
      <c r="K29" s="368"/>
      <c r="L29" s="369"/>
      <c r="M29" s="370"/>
      <c r="N29" s="372"/>
    </row>
    <row r="30" spans="1:14" ht="16.5" thickBot="1">
      <c r="A30" s="324"/>
      <c r="B30" s="325"/>
      <c r="C30" s="324"/>
      <c r="D30" s="325"/>
      <c r="E30" s="325"/>
      <c r="F30" s="326"/>
      <c r="G30" s="327" t="s">
        <v>251</v>
      </c>
      <c r="H30" s="361"/>
      <c r="I30" s="85"/>
      <c r="J30" s="366">
        <f>J34*0.333</f>
        <v>2.41425</v>
      </c>
      <c r="K30" s="499" t="s">
        <v>256</v>
      </c>
      <c r="L30" s="500"/>
      <c r="M30" s="500"/>
      <c r="N30" s="501"/>
    </row>
    <row r="31" spans="1:14" ht="16.5" thickBot="1">
      <c r="A31" s="324"/>
      <c r="B31" s="325"/>
      <c r="C31" s="324"/>
      <c r="D31" s="325"/>
      <c r="E31" s="325"/>
      <c r="F31" s="326"/>
      <c r="G31" s="327" t="s">
        <v>252</v>
      </c>
      <c r="H31" s="360">
        <v>1.55</v>
      </c>
      <c r="I31" s="336"/>
      <c r="J31" s="367" t="s">
        <v>258</v>
      </c>
      <c r="K31" s="371"/>
      <c r="L31" s="369"/>
      <c r="M31" s="370"/>
      <c r="N31" s="372"/>
    </row>
    <row r="32" spans="1:14" ht="15.75">
      <c r="A32" s="324"/>
      <c r="B32" s="325"/>
      <c r="C32" s="324"/>
      <c r="D32" s="325"/>
      <c r="E32" s="325"/>
      <c r="F32" s="326"/>
      <c r="G32" s="327"/>
      <c r="H32" s="328"/>
      <c r="I32" s="336"/>
      <c r="J32" s="373"/>
      <c r="K32" s="503" t="s">
        <v>259</v>
      </c>
      <c r="L32" s="503"/>
      <c r="M32" s="503"/>
      <c r="N32" s="504"/>
    </row>
    <row r="33" spans="1:14" ht="16.5" thickBot="1">
      <c r="A33" s="324"/>
      <c r="B33" s="325"/>
      <c r="C33" s="324"/>
      <c r="D33" s="325"/>
      <c r="E33" s="325"/>
      <c r="F33" s="326"/>
      <c r="G33" s="327"/>
      <c r="H33" s="376"/>
      <c r="I33" s="336"/>
      <c r="J33" s="374"/>
      <c r="K33" s="374"/>
      <c r="L33" s="329"/>
      <c r="M33" s="331"/>
      <c r="N33" s="375"/>
    </row>
    <row r="34" spans="1:14" ht="16.5" thickBot="1">
      <c r="A34" s="324"/>
      <c r="B34" s="325"/>
      <c r="C34" s="324"/>
      <c r="D34" s="325"/>
      <c r="E34" s="325"/>
      <c r="F34" s="326"/>
      <c r="G34" s="327" t="s">
        <v>253</v>
      </c>
      <c r="H34" s="340">
        <f>H28+H31</f>
        <v>7.25</v>
      </c>
      <c r="I34" s="329"/>
      <c r="J34" s="333">
        <f>(H26*H24*H22)/60000</f>
        <v>7.25</v>
      </c>
      <c r="K34" s="502" t="s">
        <v>254</v>
      </c>
      <c r="L34" s="502"/>
      <c r="M34" s="502"/>
      <c r="N34" s="502"/>
    </row>
    <row r="35" spans="1:14" ht="16.5" thickBot="1">
      <c r="A35" s="398"/>
      <c r="B35" s="399"/>
      <c r="C35" s="398"/>
      <c r="D35" s="399"/>
      <c r="E35" s="399"/>
      <c r="F35" s="400"/>
      <c r="G35" s="401"/>
      <c r="H35" s="402"/>
      <c r="I35" s="403"/>
      <c r="J35" s="404"/>
      <c r="K35" s="405"/>
      <c r="L35" s="403"/>
      <c r="M35" s="406"/>
      <c r="N35" s="397"/>
    </row>
    <row r="36" spans="1:14" ht="17.25" thickBot="1" thickTop="1">
      <c r="A36" s="324"/>
      <c r="B36" s="325"/>
      <c r="C36" s="324"/>
      <c r="D36" s="325"/>
      <c r="E36" s="325"/>
      <c r="F36" s="326"/>
      <c r="G36" s="327"/>
      <c r="H36" s="332" t="s">
        <v>224</v>
      </c>
      <c r="I36" s="329"/>
      <c r="J36" s="330"/>
      <c r="K36" s="329"/>
      <c r="L36" s="329"/>
      <c r="M36" s="331"/>
      <c r="N36" s="87"/>
    </row>
    <row r="37" spans="1:14" ht="16.5" thickBot="1">
      <c r="A37" s="318"/>
      <c r="B37" s="313" t="s">
        <v>2</v>
      </c>
      <c r="C37" s="101">
        <f>H24</f>
        <v>600</v>
      </c>
      <c r="D37" s="102"/>
      <c r="E37" s="102"/>
      <c r="F37" s="13"/>
      <c r="G37" s="13"/>
      <c r="H37" s="13"/>
      <c r="I37" s="13"/>
      <c r="J37" s="13"/>
      <c r="K37" s="13"/>
      <c r="L37" s="13"/>
      <c r="M37" s="103"/>
      <c r="N37" s="103"/>
    </row>
    <row r="38" spans="1:14" ht="15.75">
      <c r="A38" s="312"/>
      <c r="B38" s="314" t="s">
        <v>217</v>
      </c>
      <c r="C38" s="104">
        <v>0.15</v>
      </c>
      <c r="D38" s="105">
        <v>0.2</v>
      </c>
      <c r="E38" s="105">
        <v>0.25</v>
      </c>
      <c r="F38" s="105">
        <v>0.3</v>
      </c>
      <c r="G38" s="105">
        <v>0.35</v>
      </c>
      <c r="H38" s="106">
        <v>0.4</v>
      </c>
      <c r="I38" s="105">
        <v>0.5</v>
      </c>
      <c r="J38" s="105">
        <v>0.6</v>
      </c>
      <c r="K38" s="105">
        <v>0.7</v>
      </c>
      <c r="L38" s="105">
        <v>0.8</v>
      </c>
      <c r="M38" s="105">
        <v>0.9</v>
      </c>
      <c r="N38" s="107">
        <v>1</v>
      </c>
    </row>
    <row r="39" spans="1:14" ht="15.75">
      <c r="A39" s="312"/>
      <c r="B39" s="314" t="s">
        <v>260</v>
      </c>
      <c r="C39" s="108">
        <f>N39*C38</f>
        <v>0.855</v>
      </c>
      <c r="D39" s="109">
        <f>N39*D38</f>
        <v>1.1400000000000001</v>
      </c>
      <c r="E39" s="109">
        <f>N39*E38</f>
        <v>1.425</v>
      </c>
      <c r="F39" s="109">
        <f>N39*F38</f>
        <v>1.71</v>
      </c>
      <c r="G39" s="109">
        <f>N39*G38</f>
        <v>1.9949999999999999</v>
      </c>
      <c r="H39" s="110">
        <f>N39*H38</f>
        <v>2.2800000000000002</v>
      </c>
      <c r="I39" s="109">
        <f>N39*I38</f>
        <v>2.85</v>
      </c>
      <c r="J39" s="109">
        <f>N39*J38</f>
        <v>3.42</v>
      </c>
      <c r="K39" s="109">
        <f>N39*K38</f>
        <v>3.9899999999999998</v>
      </c>
      <c r="L39" s="109">
        <f>N39*L38</f>
        <v>4.5600000000000005</v>
      </c>
      <c r="M39" s="109">
        <f>N39*M38</f>
        <v>5.13</v>
      </c>
      <c r="N39" s="111">
        <f>H28</f>
        <v>5.7</v>
      </c>
    </row>
    <row r="40" spans="1:14" ht="15.75">
      <c r="A40" s="312"/>
      <c r="B40" s="314" t="s">
        <v>261</v>
      </c>
      <c r="C40" s="310">
        <f aca="true" t="shared" si="0" ref="C40:M40">D40</f>
        <v>1.55</v>
      </c>
      <c r="D40" s="310">
        <f t="shared" si="0"/>
        <v>1.55</v>
      </c>
      <c r="E40" s="310">
        <f t="shared" si="0"/>
        <v>1.55</v>
      </c>
      <c r="F40" s="310">
        <f t="shared" si="0"/>
        <v>1.55</v>
      </c>
      <c r="G40" s="310">
        <f t="shared" si="0"/>
        <v>1.55</v>
      </c>
      <c r="H40" s="310">
        <f t="shared" si="0"/>
        <v>1.55</v>
      </c>
      <c r="I40" s="310">
        <f t="shared" si="0"/>
        <v>1.55</v>
      </c>
      <c r="J40" s="310">
        <f t="shared" si="0"/>
        <v>1.55</v>
      </c>
      <c r="K40" s="310">
        <f t="shared" si="0"/>
        <v>1.55</v>
      </c>
      <c r="L40" s="310">
        <f t="shared" si="0"/>
        <v>1.55</v>
      </c>
      <c r="M40" s="310">
        <f t="shared" si="0"/>
        <v>1.55</v>
      </c>
      <c r="N40" s="311">
        <f>H31</f>
        <v>1.55</v>
      </c>
    </row>
    <row r="41" spans="1:14" ht="15.75">
      <c r="A41" s="312"/>
      <c r="B41" s="314" t="s">
        <v>262</v>
      </c>
      <c r="C41" s="316">
        <f aca="true" t="shared" si="1" ref="C41:M41">C39+C40</f>
        <v>2.4050000000000002</v>
      </c>
      <c r="D41" s="110">
        <f t="shared" si="1"/>
        <v>2.6900000000000004</v>
      </c>
      <c r="E41" s="110">
        <f t="shared" si="1"/>
        <v>2.975</v>
      </c>
      <c r="F41" s="110">
        <f t="shared" si="1"/>
        <v>3.26</v>
      </c>
      <c r="G41" s="110">
        <f t="shared" si="1"/>
        <v>3.545</v>
      </c>
      <c r="H41" s="110">
        <f t="shared" si="1"/>
        <v>3.83</v>
      </c>
      <c r="I41" s="110">
        <f t="shared" si="1"/>
        <v>4.4</v>
      </c>
      <c r="J41" s="110">
        <f t="shared" si="1"/>
        <v>4.97</v>
      </c>
      <c r="K41" s="110">
        <f t="shared" si="1"/>
        <v>5.54</v>
      </c>
      <c r="L41" s="110">
        <f t="shared" si="1"/>
        <v>6.11</v>
      </c>
      <c r="M41" s="110">
        <f t="shared" si="1"/>
        <v>6.68</v>
      </c>
      <c r="N41" s="111">
        <f>N39+N40</f>
        <v>7.25</v>
      </c>
    </row>
    <row r="42" spans="1:14" ht="16.5" thickBot="1">
      <c r="A42" s="319"/>
      <c r="B42" s="315" t="s">
        <v>242</v>
      </c>
      <c r="C42" s="317">
        <f>(60000*C41)/(C37*H22)</f>
        <v>9.620000000000003</v>
      </c>
      <c r="D42" s="112">
        <f>(60000*D41)/(C37*H22)</f>
        <v>10.760000000000002</v>
      </c>
      <c r="E42" s="112">
        <f>(60000*E41)/(C37*H22)</f>
        <v>11.9</v>
      </c>
      <c r="F42" s="112">
        <f>(60000*F41)/(C37*H22)</f>
        <v>13.04</v>
      </c>
      <c r="G42" s="112">
        <f>(60000*G41)/(C37*H22)</f>
        <v>14.18</v>
      </c>
      <c r="H42" s="112">
        <f>(60000*H41)/(C37*H22)</f>
        <v>15.32</v>
      </c>
      <c r="I42" s="112">
        <f>(60000*I41)/(C37*H22)</f>
        <v>17.6</v>
      </c>
      <c r="J42" s="112">
        <f>(60000*J41)/(C37*H22)</f>
        <v>19.88</v>
      </c>
      <c r="K42" s="112">
        <f>(60000*K41)/(C37*H22)</f>
        <v>22.16</v>
      </c>
      <c r="L42" s="112">
        <f>(60000*L41)/(C37*H22)</f>
        <v>24.44</v>
      </c>
      <c r="M42" s="112">
        <f>(60000*M41)/(C37*H22)</f>
        <v>26.72</v>
      </c>
      <c r="N42" s="113">
        <f>(60000*N41)/(C37*H22)</f>
        <v>29</v>
      </c>
    </row>
    <row r="43" spans="1:14" ht="13.5" thickBot="1">
      <c r="A43" s="114"/>
      <c r="B43" s="115"/>
      <c r="C43" s="116"/>
      <c r="D43" s="87"/>
      <c r="E43" s="87"/>
      <c r="F43" s="87"/>
      <c r="G43" s="87"/>
      <c r="H43" s="117"/>
      <c r="I43" s="87"/>
      <c r="J43" s="87"/>
      <c r="K43" s="87"/>
      <c r="L43" s="87"/>
      <c r="M43" s="87"/>
      <c r="N43" s="87"/>
    </row>
    <row r="44" spans="1:14" ht="18.75" thickTop="1">
      <c r="A44" s="493"/>
      <c r="B44" s="494"/>
      <c r="C44" s="495"/>
      <c r="D44" s="496"/>
      <c r="E44" s="496"/>
      <c r="F44" s="496"/>
      <c r="G44" s="496"/>
      <c r="H44" s="497" t="s">
        <v>223</v>
      </c>
      <c r="I44" s="496"/>
      <c r="J44" s="496"/>
      <c r="K44" s="496"/>
      <c r="L44" s="496"/>
      <c r="M44" s="496"/>
      <c r="N44" s="496"/>
    </row>
    <row r="45" spans="1:14" ht="12.75" customHeight="1" thickBot="1">
      <c r="A45" s="337"/>
      <c r="B45" s="115"/>
      <c r="C45" s="116"/>
      <c r="D45" s="87"/>
      <c r="E45" s="87"/>
      <c r="F45" s="87"/>
      <c r="G45" s="87"/>
      <c r="H45" s="338"/>
      <c r="I45" s="87"/>
      <c r="J45" s="87"/>
      <c r="K45" s="87"/>
      <c r="L45" s="87"/>
      <c r="M45" s="87"/>
      <c r="N45" s="87"/>
    </row>
    <row r="46" spans="1:14" ht="12.75">
      <c r="A46" s="469"/>
      <c r="B46" s="422" t="s">
        <v>8</v>
      </c>
      <c r="C46" s="448">
        <v>15</v>
      </c>
      <c r="D46" s="449">
        <v>20</v>
      </c>
      <c r="E46" s="449">
        <v>25</v>
      </c>
      <c r="F46" s="449">
        <v>30</v>
      </c>
      <c r="G46" s="449">
        <v>35</v>
      </c>
      <c r="H46" s="189">
        <v>40</v>
      </c>
      <c r="I46" s="450">
        <v>50</v>
      </c>
      <c r="J46" s="450">
        <v>60</v>
      </c>
      <c r="K46" s="450">
        <v>70</v>
      </c>
      <c r="L46" s="190">
        <v>80</v>
      </c>
      <c r="M46" s="519">
        <v>90</v>
      </c>
      <c r="N46" s="539">
        <v>100</v>
      </c>
    </row>
    <row r="47" spans="1:14" ht="15">
      <c r="A47" s="470" t="s">
        <v>296</v>
      </c>
      <c r="B47" s="126" t="s">
        <v>239</v>
      </c>
      <c r="C47" s="108">
        <v>1.03</v>
      </c>
      <c r="D47" s="128">
        <v>1.38</v>
      </c>
      <c r="E47" s="128">
        <v>1.72</v>
      </c>
      <c r="F47" s="128">
        <v>2.07</v>
      </c>
      <c r="G47" s="128">
        <v>2.41</v>
      </c>
      <c r="H47" s="129">
        <v>2.76</v>
      </c>
      <c r="I47" s="128">
        <v>3.45</v>
      </c>
      <c r="J47" s="128">
        <v>4.14</v>
      </c>
      <c r="K47" s="128">
        <v>4.83</v>
      </c>
      <c r="L47" s="355">
        <v>5.52</v>
      </c>
      <c r="M47" s="536">
        <v>6.21</v>
      </c>
      <c r="N47" s="529">
        <v>6.9</v>
      </c>
    </row>
    <row r="48" spans="1:14" ht="13.5" thickBot="1">
      <c r="A48" s="463" t="s">
        <v>266</v>
      </c>
      <c r="B48" s="126" t="s">
        <v>241</v>
      </c>
      <c r="C48" s="471">
        <f>H48*SQRT(C47)/SQRT(2.758)</f>
        <v>0.11565312433566349</v>
      </c>
      <c r="D48" s="454">
        <f>H48*SQRT(D47)/SQRT(2.758)</f>
        <v>0.1338684701984395</v>
      </c>
      <c r="E48" s="454">
        <f>H48*SQRT(E47)/SQRT(2.758)</f>
        <v>0.14945242997434227</v>
      </c>
      <c r="F48" s="454">
        <f>H48*SQRT(F47)/SQRT(2.758)</f>
        <v>0.16395472231657657</v>
      </c>
      <c r="G48" s="454">
        <f>H48*SQRT(G47)/SQRT(2.758)</f>
        <v>0.17690792091331278</v>
      </c>
      <c r="H48" s="455">
        <v>0.18925</v>
      </c>
      <c r="I48" s="454">
        <f>H48*SQRT(I47)/SQRT(2.758)</f>
        <v>0.21166463635472085</v>
      </c>
      <c r="J48" s="454">
        <f>H48*SQRT(J47)/SQRT(2.758)</f>
        <v>0.23186699191521734</v>
      </c>
      <c r="K48" s="454">
        <f>H48*SQRT(K47)/SQRT(2.758)</f>
        <v>0.2504449751870592</v>
      </c>
      <c r="L48" s="454">
        <f>H48*SQRT(L47)/SQRT(2.758)</f>
        <v>0.267736940396879</v>
      </c>
      <c r="M48" s="454">
        <f>H48*SQRT(M47)/SQRT(2.758)</f>
        <v>0.28397790919315746</v>
      </c>
      <c r="N48" s="540">
        <f>H48*SQRT(N47)/SQRT(2.758)</f>
        <v>0.29933899940761555</v>
      </c>
    </row>
    <row r="49" spans="1:14" ht="4.5" customHeight="1" thickBot="1">
      <c r="A49" s="457"/>
      <c r="B49" s="140"/>
      <c r="C49" s="472"/>
      <c r="D49" s="142"/>
      <c r="E49" s="142"/>
      <c r="F49" s="142"/>
      <c r="G49" s="142"/>
      <c r="H49" s="143"/>
      <c r="I49" s="142"/>
      <c r="J49" s="142"/>
      <c r="K49" s="142"/>
      <c r="L49" s="142"/>
      <c r="M49" s="142"/>
      <c r="N49" s="518"/>
    </row>
    <row r="50" spans="1:14" ht="12.75">
      <c r="A50" s="473" t="s">
        <v>297</v>
      </c>
      <c r="B50" s="173" t="s">
        <v>17</v>
      </c>
      <c r="C50" s="146">
        <v>182</v>
      </c>
      <c r="D50" s="213">
        <v>167</v>
      </c>
      <c r="E50" s="213">
        <v>157</v>
      </c>
      <c r="F50" s="147">
        <v>149</v>
      </c>
      <c r="G50" s="147">
        <v>142</v>
      </c>
      <c r="H50" s="214">
        <v>137</v>
      </c>
      <c r="I50" s="147">
        <v>128</v>
      </c>
      <c r="J50" s="147">
        <v>121</v>
      </c>
      <c r="K50" s="147">
        <v>116</v>
      </c>
      <c r="L50" s="215">
        <v>111</v>
      </c>
      <c r="M50" s="147">
        <v>108</v>
      </c>
      <c r="N50" s="515">
        <v>104</v>
      </c>
    </row>
    <row r="51" spans="1:14" ht="13.5" thickBot="1">
      <c r="A51" s="474" t="s">
        <v>298</v>
      </c>
      <c r="B51" s="152" t="s">
        <v>20</v>
      </c>
      <c r="C51" s="153">
        <v>61</v>
      </c>
      <c r="D51" s="155">
        <v>67.6</v>
      </c>
      <c r="E51" s="155">
        <v>73</v>
      </c>
      <c r="F51" s="154">
        <v>77.5</v>
      </c>
      <c r="G51" s="154">
        <v>81</v>
      </c>
      <c r="H51" s="156">
        <v>84.6</v>
      </c>
      <c r="I51" s="154">
        <v>90.1</v>
      </c>
      <c r="J51" s="154">
        <v>94.5</v>
      </c>
      <c r="K51" s="154">
        <v>98.3</v>
      </c>
      <c r="L51" s="157">
        <v>100</v>
      </c>
      <c r="M51" s="154">
        <v>100</v>
      </c>
      <c r="N51" s="512">
        <v>100</v>
      </c>
    </row>
    <row r="52" spans="1:14" ht="13.5" thickBot="1">
      <c r="A52" s="475"/>
      <c r="B52" s="159" t="s">
        <v>23</v>
      </c>
      <c r="C52" s="160">
        <v>100</v>
      </c>
      <c r="D52" s="162">
        <v>100</v>
      </c>
      <c r="E52" s="162">
        <v>100</v>
      </c>
      <c r="F52" s="161">
        <v>100</v>
      </c>
      <c r="G52" s="161">
        <v>100</v>
      </c>
      <c r="H52" s="163">
        <v>100</v>
      </c>
      <c r="I52" s="161">
        <v>100</v>
      </c>
      <c r="J52" s="161">
        <v>100</v>
      </c>
      <c r="K52" s="161">
        <v>100</v>
      </c>
      <c r="L52" s="164">
        <v>100</v>
      </c>
      <c r="M52" s="161">
        <v>100</v>
      </c>
      <c r="N52" s="513">
        <v>100</v>
      </c>
    </row>
    <row r="53" spans="1:14" ht="12.75">
      <c r="A53" s="476" t="s">
        <v>299</v>
      </c>
      <c r="B53" s="166" t="s">
        <v>17</v>
      </c>
      <c r="C53" s="167">
        <v>345</v>
      </c>
      <c r="D53" s="169">
        <v>295</v>
      </c>
      <c r="E53" s="169">
        <v>261</v>
      </c>
      <c r="F53" s="168">
        <v>236</v>
      </c>
      <c r="G53" s="168">
        <v>217</v>
      </c>
      <c r="H53" s="170">
        <v>201</v>
      </c>
      <c r="I53" s="168">
        <v>178</v>
      </c>
      <c r="J53" s="168">
        <v>161</v>
      </c>
      <c r="K53" s="168">
        <v>148</v>
      </c>
      <c r="L53" s="171">
        <v>138</v>
      </c>
      <c r="M53" s="168">
        <v>129</v>
      </c>
      <c r="N53" s="514">
        <v>122</v>
      </c>
    </row>
    <row r="54" spans="1:14" ht="12.75">
      <c r="A54" s="477" t="s">
        <v>300</v>
      </c>
      <c r="B54" s="152" t="s">
        <v>20</v>
      </c>
      <c r="C54" s="153">
        <v>1</v>
      </c>
      <c r="D54" s="155">
        <v>15.6</v>
      </c>
      <c r="E54" s="155">
        <v>27</v>
      </c>
      <c r="F54" s="154">
        <v>36.3</v>
      </c>
      <c r="G54" s="154">
        <v>44</v>
      </c>
      <c r="H54" s="156">
        <v>51</v>
      </c>
      <c r="I54" s="154">
        <v>62</v>
      </c>
      <c r="J54" s="154">
        <v>71.8</v>
      </c>
      <c r="K54" s="154">
        <v>79.6</v>
      </c>
      <c r="L54" s="157">
        <v>86.5</v>
      </c>
      <c r="M54" s="154">
        <v>93</v>
      </c>
      <c r="N54" s="512">
        <v>97.9</v>
      </c>
    </row>
    <row r="55" spans="1:14" ht="13.5" thickBot="1">
      <c r="A55" s="478" t="s">
        <v>301</v>
      </c>
      <c r="B55" s="159" t="s">
        <v>23</v>
      </c>
      <c r="C55" s="160">
        <v>100</v>
      </c>
      <c r="D55" s="162">
        <v>100</v>
      </c>
      <c r="E55" s="162">
        <v>100</v>
      </c>
      <c r="F55" s="161">
        <v>100</v>
      </c>
      <c r="G55" s="161">
        <v>100</v>
      </c>
      <c r="H55" s="163">
        <v>100</v>
      </c>
      <c r="I55" s="161">
        <v>100</v>
      </c>
      <c r="J55" s="161">
        <v>100</v>
      </c>
      <c r="K55" s="161">
        <v>100</v>
      </c>
      <c r="L55" s="164">
        <v>100</v>
      </c>
      <c r="M55" s="161">
        <v>100</v>
      </c>
      <c r="N55" s="513">
        <v>100</v>
      </c>
    </row>
    <row r="56" spans="1:14" ht="12.75">
      <c r="A56" s="476" t="s">
        <v>302</v>
      </c>
      <c r="B56" s="166" t="s">
        <v>17</v>
      </c>
      <c r="C56" s="167">
        <v>430</v>
      </c>
      <c r="D56" s="169">
        <v>358</v>
      </c>
      <c r="E56" s="169">
        <v>311</v>
      </c>
      <c r="F56" s="168">
        <v>276</v>
      </c>
      <c r="G56" s="168">
        <v>250</v>
      </c>
      <c r="H56" s="170">
        <v>230</v>
      </c>
      <c r="I56" s="168">
        <v>200</v>
      </c>
      <c r="J56" s="168">
        <v>178</v>
      </c>
      <c r="K56" s="168">
        <v>161</v>
      </c>
      <c r="L56" s="171">
        <v>148</v>
      </c>
      <c r="M56" s="168">
        <v>137</v>
      </c>
      <c r="N56" s="514">
        <v>128</v>
      </c>
    </row>
    <row r="57" spans="1:14" ht="12.75">
      <c r="A57" s="477" t="s">
        <v>303</v>
      </c>
      <c r="B57" s="152" t="s">
        <v>20</v>
      </c>
      <c r="C57" s="153">
        <v>1</v>
      </c>
      <c r="D57" s="155">
        <v>5.9</v>
      </c>
      <c r="E57" s="155">
        <v>17</v>
      </c>
      <c r="F57" s="154">
        <v>27</v>
      </c>
      <c r="G57" s="154">
        <v>35</v>
      </c>
      <c r="H57" s="156">
        <v>41.3</v>
      </c>
      <c r="I57" s="154">
        <v>52.7</v>
      </c>
      <c r="J57" s="154">
        <v>62</v>
      </c>
      <c r="K57" s="154">
        <v>69.9</v>
      </c>
      <c r="L57" s="157">
        <v>76.7</v>
      </c>
      <c r="M57" s="154">
        <v>82.7</v>
      </c>
      <c r="N57" s="512">
        <v>88.1</v>
      </c>
    </row>
    <row r="58" spans="1:14" ht="13.5" thickBot="1">
      <c r="A58" s="479" t="s">
        <v>301</v>
      </c>
      <c r="B58" s="159" t="s">
        <v>23</v>
      </c>
      <c r="C58" s="160">
        <v>100</v>
      </c>
      <c r="D58" s="162">
        <v>100</v>
      </c>
      <c r="E58" s="162">
        <v>100</v>
      </c>
      <c r="F58" s="161">
        <v>100</v>
      </c>
      <c r="G58" s="161">
        <v>100</v>
      </c>
      <c r="H58" s="163">
        <v>100</v>
      </c>
      <c r="I58" s="161">
        <v>100</v>
      </c>
      <c r="J58" s="161">
        <v>100</v>
      </c>
      <c r="K58" s="161">
        <v>100</v>
      </c>
      <c r="L58" s="164">
        <v>100</v>
      </c>
      <c r="M58" s="161">
        <v>100</v>
      </c>
      <c r="N58" s="513">
        <v>100</v>
      </c>
    </row>
    <row r="59" spans="1:14" ht="12.75" customHeight="1">
      <c r="A59" s="492"/>
      <c r="B59" s="489"/>
      <c r="C59" s="490"/>
      <c r="D59" s="488"/>
      <c r="E59" s="488"/>
      <c r="F59" s="488"/>
      <c r="G59" s="488"/>
      <c r="H59" s="491"/>
      <c r="I59" s="488"/>
      <c r="J59" s="488"/>
      <c r="K59" s="488"/>
      <c r="L59" s="488"/>
      <c r="M59" s="375"/>
      <c r="N59" s="375"/>
    </row>
    <row r="60" spans="1:14" ht="12.75" customHeight="1" thickBot="1">
      <c r="A60" s="114"/>
      <c r="B60" s="88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375"/>
      <c r="N60" s="375"/>
    </row>
    <row r="61" spans="1:15" ht="12.75">
      <c r="A61" s="480"/>
      <c r="B61" s="431" t="s">
        <v>8</v>
      </c>
      <c r="C61" s="448">
        <v>15</v>
      </c>
      <c r="D61" s="449">
        <v>20</v>
      </c>
      <c r="E61" s="449">
        <v>25</v>
      </c>
      <c r="F61" s="449">
        <v>30</v>
      </c>
      <c r="G61" s="449">
        <v>35</v>
      </c>
      <c r="H61" s="189">
        <v>40</v>
      </c>
      <c r="I61" s="450">
        <v>50</v>
      </c>
      <c r="J61" s="450">
        <v>60</v>
      </c>
      <c r="K61" s="450">
        <v>70</v>
      </c>
      <c r="L61" s="524">
        <v>80</v>
      </c>
      <c r="M61" s="519">
        <v>90</v>
      </c>
      <c r="N61" s="539">
        <v>100</v>
      </c>
      <c r="O61" s="485"/>
    </row>
    <row r="62" spans="1:14" ht="15">
      <c r="A62" s="481" t="s">
        <v>304</v>
      </c>
      <c r="B62" s="126" t="s">
        <v>239</v>
      </c>
      <c r="C62" s="108">
        <v>1.03</v>
      </c>
      <c r="D62" s="128">
        <v>1.38</v>
      </c>
      <c r="E62" s="128">
        <v>1.72</v>
      </c>
      <c r="F62" s="128">
        <v>2.07</v>
      </c>
      <c r="G62" s="128">
        <v>2.41</v>
      </c>
      <c r="H62" s="129">
        <v>2.76</v>
      </c>
      <c r="I62" s="128">
        <v>3.45</v>
      </c>
      <c r="J62" s="128">
        <v>4.14</v>
      </c>
      <c r="K62" s="128">
        <v>4.83</v>
      </c>
      <c r="L62" s="535">
        <v>5.52</v>
      </c>
      <c r="M62" s="536">
        <v>6.21</v>
      </c>
      <c r="N62" s="529">
        <v>6.9</v>
      </c>
    </row>
    <row r="63" spans="1:14" ht="13.5" thickBot="1">
      <c r="A63" s="467" t="s">
        <v>266</v>
      </c>
      <c r="B63" s="126" t="s">
        <v>241</v>
      </c>
      <c r="C63" s="471">
        <f>H63*SQRT(C62)/SQRT(2.758)</f>
        <v>0.1549782421745007</v>
      </c>
      <c r="D63" s="454">
        <f>H63*SQRT(D62)/SQRT(2.758)</f>
        <v>0.17938728688150202</v>
      </c>
      <c r="E63" s="454">
        <f>H63*SQRT(E62)/SQRT(2.758)</f>
        <v>0.2002702047106642</v>
      </c>
      <c r="F63" s="454">
        <f>H63*SQRT(F62)/SQRT(2.758)</f>
        <v>0.21970365960097127</v>
      </c>
      <c r="G63" s="454">
        <f>H63*SQRT(G62)/SQRT(2.758)</f>
        <v>0.2370612879451314</v>
      </c>
      <c r="H63" s="455">
        <v>0.2536</v>
      </c>
      <c r="I63" s="454">
        <f>H63*SQRT(I62)/SQRT(2.758)</f>
        <v>0.28363620491179503</v>
      </c>
      <c r="J63" s="454">
        <f>H63*SQRT(J62)/SQRT(2.758)</f>
        <v>0.3107078951106954</v>
      </c>
      <c r="K63" s="454">
        <f>H63*SQRT(K62)/SQRT(2.758)</f>
        <v>0.33560288352675416</v>
      </c>
      <c r="L63" s="109">
        <f>H63*SQRT(L62)/SQRT(2.758)</f>
        <v>0.35877457376300403</v>
      </c>
      <c r="M63" s="109">
        <f>H63*SQRT(M62)/SQRT(2.758)</f>
        <v>0.3805379010377</v>
      </c>
      <c r="N63" s="443">
        <f>H63*SQRT(N62)/SQRT(2.758)</f>
        <v>0.4011221677662948</v>
      </c>
    </row>
    <row r="64" spans="1:14" ht="4.5" customHeight="1" thickBot="1">
      <c r="A64" s="457"/>
      <c r="B64" s="140"/>
      <c r="C64" s="47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518"/>
    </row>
    <row r="65" spans="1:14" ht="12.75">
      <c r="A65" s="482" t="s">
        <v>305</v>
      </c>
      <c r="B65" s="145" t="s">
        <v>17</v>
      </c>
      <c r="C65" s="146">
        <v>222</v>
      </c>
      <c r="D65" s="148">
        <v>199</v>
      </c>
      <c r="E65" s="148">
        <v>183</v>
      </c>
      <c r="F65" s="149">
        <v>171</v>
      </c>
      <c r="G65" s="149">
        <v>161</v>
      </c>
      <c r="H65" s="150">
        <v>153</v>
      </c>
      <c r="I65" s="149">
        <v>141</v>
      </c>
      <c r="J65" s="149">
        <v>131</v>
      </c>
      <c r="K65" s="149">
        <v>124</v>
      </c>
      <c r="L65" s="151">
        <v>118</v>
      </c>
      <c r="M65" s="149">
        <v>113</v>
      </c>
      <c r="N65" s="511">
        <v>108</v>
      </c>
    </row>
    <row r="66" spans="1:14" ht="12.75">
      <c r="A66" s="482" t="s">
        <v>306</v>
      </c>
      <c r="B66" s="152" t="s">
        <v>20</v>
      </c>
      <c r="C66" s="153">
        <v>41</v>
      </c>
      <c r="D66" s="155">
        <v>51.2</v>
      </c>
      <c r="E66" s="155">
        <v>59</v>
      </c>
      <c r="F66" s="154">
        <v>65</v>
      </c>
      <c r="G66" s="154">
        <v>70</v>
      </c>
      <c r="H66" s="156">
        <v>74.8</v>
      </c>
      <c r="I66" s="154">
        <v>82.4</v>
      </c>
      <c r="J66" s="154">
        <v>88.6</v>
      </c>
      <c r="K66" s="154">
        <v>93.9</v>
      </c>
      <c r="L66" s="157">
        <v>98.4</v>
      </c>
      <c r="M66" s="154">
        <v>100</v>
      </c>
      <c r="N66" s="512">
        <v>100</v>
      </c>
    </row>
    <row r="67" spans="1:14" ht="13.5" thickBot="1">
      <c r="A67" s="483"/>
      <c r="B67" s="159" t="s">
        <v>23</v>
      </c>
      <c r="C67" s="160">
        <v>100</v>
      </c>
      <c r="D67" s="162">
        <v>100</v>
      </c>
      <c r="E67" s="162">
        <v>100</v>
      </c>
      <c r="F67" s="161">
        <v>100</v>
      </c>
      <c r="G67" s="161">
        <v>100</v>
      </c>
      <c r="H67" s="163">
        <v>100</v>
      </c>
      <c r="I67" s="161">
        <v>100</v>
      </c>
      <c r="J67" s="161">
        <v>100</v>
      </c>
      <c r="K67" s="161">
        <v>100</v>
      </c>
      <c r="L67" s="164">
        <v>100</v>
      </c>
      <c r="M67" s="161">
        <v>100</v>
      </c>
      <c r="N67" s="513">
        <v>100</v>
      </c>
    </row>
    <row r="68" spans="1:14" ht="12.75">
      <c r="A68" s="480" t="s">
        <v>307</v>
      </c>
      <c r="B68" s="166" t="s">
        <v>17</v>
      </c>
      <c r="C68" s="167">
        <v>301</v>
      </c>
      <c r="D68" s="169">
        <v>261</v>
      </c>
      <c r="E68" s="169">
        <v>231</v>
      </c>
      <c r="F68" s="168">
        <v>211</v>
      </c>
      <c r="G68" s="168">
        <v>195</v>
      </c>
      <c r="H68" s="170">
        <v>172</v>
      </c>
      <c r="I68" s="168">
        <v>162</v>
      </c>
      <c r="J68" s="168">
        <v>148</v>
      </c>
      <c r="K68" s="168">
        <v>136</v>
      </c>
      <c r="L68" s="171">
        <v>127</v>
      </c>
      <c r="M68" s="168">
        <v>120</v>
      </c>
      <c r="N68" s="514">
        <v>114</v>
      </c>
    </row>
    <row r="69" spans="1:14" ht="12.75">
      <c r="A69" s="482" t="s">
        <v>308</v>
      </c>
      <c r="B69" s="152" t="s">
        <v>20</v>
      </c>
      <c r="C69" s="153">
        <v>16</v>
      </c>
      <c r="D69" s="155">
        <v>29.1</v>
      </c>
      <c r="E69" s="155">
        <v>39</v>
      </c>
      <c r="F69" s="154">
        <v>47.3</v>
      </c>
      <c r="G69" s="154">
        <v>54</v>
      </c>
      <c r="H69" s="156">
        <v>60.4</v>
      </c>
      <c r="I69" s="154">
        <v>70.5</v>
      </c>
      <c r="J69" s="154">
        <v>78.8</v>
      </c>
      <c r="K69" s="154">
        <v>85.7</v>
      </c>
      <c r="L69" s="157">
        <v>91.8</v>
      </c>
      <c r="M69" s="154">
        <v>97.1</v>
      </c>
      <c r="N69" s="512">
        <v>100</v>
      </c>
    </row>
    <row r="70" spans="1:14" ht="13.5" thickBot="1">
      <c r="A70" s="483" t="s">
        <v>309</v>
      </c>
      <c r="B70" s="159" t="s">
        <v>23</v>
      </c>
      <c r="C70" s="160">
        <v>100</v>
      </c>
      <c r="D70" s="162">
        <v>100</v>
      </c>
      <c r="E70" s="162">
        <v>100</v>
      </c>
      <c r="F70" s="161">
        <v>100</v>
      </c>
      <c r="G70" s="161">
        <v>100</v>
      </c>
      <c r="H70" s="163">
        <v>100</v>
      </c>
      <c r="I70" s="161">
        <v>100</v>
      </c>
      <c r="J70" s="161">
        <v>100</v>
      </c>
      <c r="K70" s="161">
        <v>100</v>
      </c>
      <c r="L70" s="164">
        <v>100</v>
      </c>
      <c r="M70" s="161">
        <v>100</v>
      </c>
      <c r="N70" s="513">
        <v>100</v>
      </c>
    </row>
    <row r="71" spans="1:14" ht="12.75">
      <c r="A71" s="480" t="s">
        <v>310</v>
      </c>
      <c r="B71" s="166" t="s">
        <v>17</v>
      </c>
      <c r="C71" s="167">
        <v>433</v>
      </c>
      <c r="D71" s="169">
        <v>376</v>
      </c>
      <c r="E71" s="169">
        <v>337</v>
      </c>
      <c r="F71" s="168">
        <v>308</v>
      </c>
      <c r="G71" s="168">
        <v>285</v>
      </c>
      <c r="H71" s="170">
        <v>267</v>
      </c>
      <c r="I71" s="168">
        <v>239</v>
      </c>
      <c r="J71" s="168">
        <v>218</v>
      </c>
      <c r="K71" s="168">
        <v>202</v>
      </c>
      <c r="L71" s="171">
        <v>189</v>
      </c>
      <c r="M71" s="168">
        <v>179</v>
      </c>
      <c r="N71" s="514">
        <v>170</v>
      </c>
    </row>
    <row r="72" spans="1:14" ht="12.75">
      <c r="A72" s="482" t="s">
        <v>311</v>
      </c>
      <c r="B72" s="152" t="s">
        <v>20</v>
      </c>
      <c r="C72" s="153">
        <v>1</v>
      </c>
      <c r="D72" s="155">
        <v>8.1</v>
      </c>
      <c r="E72" s="155">
        <v>15</v>
      </c>
      <c r="F72" s="154">
        <v>21.2</v>
      </c>
      <c r="G72" s="154">
        <v>26</v>
      </c>
      <c r="H72" s="156">
        <v>30.6</v>
      </c>
      <c r="I72" s="154">
        <v>37.8</v>
      </c>
      <c r="J72" s="154">
        <v>43.7</v>
      </c>
      <c r="K72" s="154">
        <v>48.7</v>
      </c>
      <c r="L72" s="157">
        <v>53.1</v>
      </c>
      <c r="M72" s="154">
        <v>56.9</v>
      </c>
      <c r="N72" s="512">
        <v>60.3</v>
      </c>
    </row>
    <row r="73" spans="1:14" ht="13.5" thickBot="1">
      <c r="A73" s="483" t="s">
        <v>309</v>
      </c>
      <c r="B73" s="159" t="s">
        <v>23</v>
      </c>
      <c r="C73" s="160">
        <v>100</v>
      </c>
      <c r="D73" s="162">
        <v>100</v>
      </c>
      <c r="E73" s="162">
        <v>100</v>
      </c>
      <c r="F73" s="161">
        <v>100</v>
      </c>
      <c r="G73" s="161">
        <v>100</v>
      </c>
      <c r="H73" s="163">
        <v>100</v>
      </c>
      <c r="I73" s="161">
        <v>100</v>
      </c>
      <c r="J73" s="161">
        <v>100</v>
      </c>
      <c r="K73" s="161">
        <v>100</v>
      </c>
      <c r="L73" s="164">
        <v>100</v>
      </c>
      <c r="M73" s="161">
        <v>100</v>
      </c>
      <c r="N73" s="513">
        <v>100</v>
      </c>
    </row>
    <row r="74" spans="1:14" ht="12.75" customHeight="1">
      <c r="A74" s="337"/>
      <c r="B74" s="115"/>
      <c r="C74" s="116"/>
      <c r="D74" s="87"/>
      <c r="E74" s="87"/>
      <c r="F74" s="87"/>
      <c r="G74" s="87"/>
      <c r="H74" s="338"/>
      <c r="I74" s="87"/>
      <c r="J74" s="87"/>
      <c r="K74" s="87"/>
      <c r="L74" s="87"/>
      <c r="M74" s="87"/>
      <c r="N74" s="87"/>
    </row>
    <row r="75" spans="1:14" ht="12.75" customHeight="1" thickBot="1">
      <c r="A75" s="337"/>
      <c r="B75" s="115"/>
      <c r="C75" s="116"/>
      <c r="D75" s="87"/>
      <c r="E75" s="87"/>
      <c r="F75" s="87"/>
      <c r="G75" s="87"/>
      <c r="H75" s="338"/>
      <c r="I75" s="87"/>
      <c r="J75" s="87"/>
      <c r="K75" s="87"/>
      <c r="L75" s="87"/>
      <c r="M75" s="87"/>
      <c r="N75" s="87"/>
    </row>
    <row r="76" spans="1:14" ht="13.5" thickBot="1">
      <c r="A76" s="447"/>
      <c r="B76" s="431" t="s">
        <v>6</v>
      </c>
      <c r="C76" s="119">
        <v>15</v>
      </c>
      <c r="D76" s="120">
        <v>20</v>
      </c>
      <c r="E76" s="120">
        <v>25</v>
      </c>
      <c r="F76" s="120">
        <v>30</v>
      </c>
      <c r="G76" s="120">
        <v>35</v>
      </c>
      <c r="H76" s="121">
        <v>41</v>
      </c>
      <c r="I76" s="120">
        <v>51</v>
      </c>
      <c r="J76" s="120">
        <v>61</v>
      </c>
      <c r="K76" s="120">
        <v>71</v>
      </c>
      <c r="L76" s="534"/>
      <c r="M76" s="87"/>
      <c r="N76" s="87"/>
    </row>
    <row r="77" spans="1:14" ht="15.75" thickBot="1">
      <c r="A77" s="452" t="s">
        <v>265</v>
      </c>
      <c r="B77" s="126" t="s">
        <v>8</v>
      </c>
      <c r="C77" s="127">
        <v>15</v>
      </c>
      <c r="D77" s="128">
        <v>20</v>
      </c>
      <c r="E77" s="128">
        <v>25</v>
      </c>
      <c r="F77" s="128">
        <v>30</v>
      </c>
      <c r="G77" s="128">
        <v>35</v>
      </c>
      <c r="H77" s="129">
        <v>40</v>
      </c>
      <c r="I77" s="128">
        <v>50</v>
      </c>
      <c r="J77" s="128">
        <v>60</v>
      </c>
      <c r="K77" s="128">
        <v>70</v>
      </c>
      <c r="L77" s="524">
        <v>80</v>
      </c>
      <c r="M77" s="519">
        <v>90</v>
      </c>
      <c r="N77" s="509">
        <v>100</v>
      </c>
    </row>
    <row r="78" spans="1:14" ht="12.75">
      <c r="A78" s="456" t="s">
        <v>266</v>
      </c>
      <c r="B78" s="431" t="s">
        <v>238</v>
      </c>
      <c r="C78" s="423">
        <v>1.1</v>
      </c>
      <c r="D78" s="424">
        <v>1.45</v>
      </c>
      <c r="E78" s="424">
        <v>1.79</v>
      </c>
      <c r="F78" s="424">
        <v>2.14</v>
      </c>
      <c r="G78" s="424">
        <v>2.48</v>
      </c>
      <c r="H78" s="425">
        <v>2.83</v>
      </c>
      <c r="I78" s="424">
        <v>3.59</v>
      </c>
      <c r="J78" s="424">
        <v>4.27</v>
      </c>
      <c r="K78" s="424">
        <v>5.03</v>
      </c>
      <c r="L78" s="423"/>
      <c r="M78" s="523"/>
      <c r="N78" s="510"/>
    </row>
    <row r="79" spans="1:14" ht="13.5" thickBot="1">
      <c r="A79" s="456"/>
      <c r="B79" s="228" t="s">
        <v>239</v>
      </c>
      <c r="C79" s="426">
        <v>1.03</v>
      </c>
      <c r="D79" s="427">
        <v>1.38</v>
      </c>
      <c r="E79" s="427">
        <v>1.72</v>
      </c>
      <c r="F79" s="427">
        <v>2.07</v>
      </c>
      <c r="G79" s="427">
        <v>2.41</v>
      </c>
      <c r="H79" s="428">
        <v>2.76</v>
      </c>
      <c r="I79" s="427">
        <v>3.45</v>
      </c>
      <c r="J79" s="427">
        <v>4.14</v>
      </c>
      <c r="K79" s="427">
        <v>4.83</v>
      </c>
      <c r="L79" s="535">
        <v>5.52</v>
      </c>
      <c r="M79" s="536">
        <v>6.21</v>
      </c>
      <c r="N79" s="529">
        <v>6.9</v>
      </c>
    </row>
    <row r="80" spans="1:14" ht="15.75" thickBot="1">
      <c r="A80" s="452"/>
      <c r="B80" s="126" t="s">
        <v>241</v>
      </c>
      <c r="C80" s="453">
        <f>H80*SQRT(C79)/SQRT(2.758)</f>
        <v>0.2316118051424912</v>
      </c>
      <c r="D80" s="454">
        <f>H80*SQRT(D79)/SQRT(2.758)</f>
        <v>0.268090621956188</v>
      </c>
      <c r="E80" s="454">
        <f>H80*SQRT(E79)/SQRT(2.758)</f>
        <v>0.2992997144532403</v>
      </c>
      <c r="F80" s="454">
        <f>H80*SQRT(F79)/SQRT(2.758)</f>
        <v>0.32834261430902256</v>
      </c>
      <c r="G80" s="454">
        <f>H80*SQRT(G79)/SQRT(2.758)</f>
        <v>0.3542832339558549</v>
      </c>
      <c r="H80" s="455">
        <v>0.379</v>
      </c>
      <c r="I80" s="454">
        <f>H80*SQRT(I79)/SQRT(2.758)</f>
        <v>0.42388849235634984</v>
      </c>
      <c r="J80" s="454">
        <f>H80*SQRT(J79)/SQRT(2.758)</f>
        <v>0.464346578260858</v>
      </c>
      <c r="K80" s="454">
        <f>H80*SQRT(K79)/SQRT(2.758)</f>
        <v>0.5015516279835955</v>
      </c>
      <c r="L80" s="109">
        <f>H80*SQRT(L79)/SQRT(2.758)</f>
        <v>0.536181243912376</v>
      </c>
      <c r="M80" s="109">
        <f>H80*SQRT(M79)/SQRT(2.758)</f>
        <v>0.568706090273219</v>
      </c>
      <c r="N80" s="443">
        <f>H80*SQRT(N79)/SQRT(2.758)</f>
        <v>0.599468854824234</v>
      </c>
    </row>
    <row r="81" spans="1:14" ht="4.5" customHeight="1" thickBot="1">
      <c r="A81" s="457"/>
      <c r="B81" s="140"/>
      <c r="C81" s="141"/>
      <c r="D81" s="142"/>
      <c r="E81" s="142"/>
      <c r="F81" s="142"/>
      <c r="G81" s="142"/>
      <c r="H81" s="143"/>
      <c r="I81" s="142"/>
      <c r="J81" s="142"/>
      <c r="K81" s="142"/>
      <c r="L81" s="142"/>
      <c r="M81" s="142"/>
      <c r="N81" s="518"/>
    </row>
    <row r="82" spans="1:14" ht="12.75">
      <c r="A82" s="451" t="s">
        <v>267</v>
      </c>
      <c r="B82" s="145" t="s">
        <v>17</v>
      </c>
      <c r="C82" s="146">
        <v>155</v>
      </c>
      <c r="D82" s="147">
        <v>148</v>
      </c>
      <c r="E82" s="148">
        <v>144</v>
      </c>
      <c r="F82" s="149">
        <v>140</v>
      </c>
      <c r="G82" s="149">
        <v>136</v>
      </c>
      <c r="H82" s="150">
        <v>133</v>
      </c>
      <c r="I82" s="149">
        <v>128</v>
      </c>
      <c r="J82" s="149">
        <v>124</v>
      </c>
      <c r="K82" s="149">
        <v>121</v>
      </c>
      <c r="L82" s="151">
        <v>118</v>
      </c>
      <c r="M82" s="149">
        <v>115</v>
      </c>
      <c r="N82" s="511">
        <v>113</v>
      </c>
    </row>
    <row r="83" spans="1:14" ht="12.75">
      <c r="A83" s="451" t="s">
        <v>268</v>
      </c>
      <c r="B83" s="152" t="s">
        <v>20</v>
      </c>
      <c r="C83" s="153">
        <v>82</v>
      </c>
      <c r="D83" s="154">
        <v>84</v>
      </c>
      <c r="E83" s="155">
        <v>86</v>
      </c>
      <c r="F83" s="154">
        <v>88</v>
      </c>
      <c r="G83" s="154">
        <v>89</v>
      </c>
      <c r="H83" s="156">
        <v>90</v>
      </c>
      <c r="I83" s="154">
        <v>91</v>
      </c>
      <c r="J83" s="154">
        <v>93</v>
      </c>
      <c r="K83" s="154">
        <v>94</v>
      </c>
      <c r="L83" s="157">
        <v>95</v>
      </c>
      <c r="M83" s="154">
        <v>96</v>
      </c>
      <c r="N83" s="512">
        <v>97</v>
      </c>
    </row>
    <row r="84" spans="1:14" ht="13.5" thickBot="1">
      <c r="A84" s="458"/>
      <c r="B84" s="159" t="s">
        <v>23</v>
      </c>
      <c r="C84" s="160">
        <v>100</v>
      </c>
      <c r="D84" s="161">
        <v>100</v>
      </c>
      <c r="E84" s="162">
        <v>100</v>
      </c>
      <c r="F84" s="161">
        <v>100</v>
      </c>
      <c r="G84" s="161">
        <v>100</v>
      </c>
      <c r="H84" s="163">
        <v>100</v>
      </c>
      <c r="I84" s="161">
        <v>100</v>
      </c>
      <c r="J84" s="161">
        <v>100</v>
      </c>
      <c r="K84" s="161">
        <v>100</v>
      </c>
      <c r="L84" s="164">
        <v>100</v>
      </c>
      <c r="M84" s="161">
        <v>100</v>
      </c>
      <c r="N84" s="513">
        <v>100</v>
      </c>
    </row>
    <row r="85" spans="1:14" ht="12.75">
      <c r="A85" s="447" t="s">
        <v>269</v>
      </c>
      <c r="B85" s="166" t="s">
        <v>17</v>
      </c>
      <c r="C85" s="167">
        <v>191</v>
      </c>
      <c r="D85" s="168">
        <v>175</v>
      </c>
      <c r="E85" s="169">
        <v>164</v>
      </c>
      <c r="F85" s="168">
        <v>156</v>
      </c>
      <c r="G85" s="168">
        <v>149</v>
      </c>
      <c r="H85" s="170">
        <v>143</v>
      </c>
      <c r="I85" s="168">
        <v>134</v>
      </c>
      <c r="J85" s="168">
        <v>127</v>
      </c>
      <c r="K85" s="168">
        <v>122</v>
      </c>
      <c r="L85" s="171">
        <v>117</v>
      </c>
      <c r="M85" s="168">
        <v>113</v>
      </c>
      <c r="N85" s="514">
        <v>110</v>
      </c>
    </row>
    <row r="86" spans="1:14" ht="12.75">
      <c r="A86" s="451" t="s">
        <v>270</v>
      </c>
      <c r="B86" s="152" t="s">
        <v>20</v>
      </c>
      <c r="C86" s="153">
        <v>57</v>
      </c>
      <c r="D86" s="154">
        <v>64</v>
      </c>
      <c r="E86" s="155">
        <v>70</v>
      </c>
      <c r="F86" s="154">
        <v>74</v>
      </c>
      <c r="G86" s="154">
        <v>78</v>
      </c>
      <c r="H86" s="156">
        <v>81</v>
      </c>
      <c r="I86" s="154">
        <v>87</v>
      </c>
      <c r="J86" s="154">
        <v>91</v>
      </c>
      <c r="K86" s="154">
        <v>95</v>
      </c>
      <c r="L86" s="157">
        <v>98</v>
      </c>
      <c r="M86" s="154">
        <v>100</v>
      </c>
      <c r="N86" s="512">
        <v>100</v>
      </c>
    </row>
    <row r="87" spans="1:14" ht="13.5" thickBot="1">
      <c r="A87" s="458"/>
      <c r="B87" s="159" t="s">
        <v>23</v>
      </c>
      <c r="C87" s="160">
        <v>100</v>
      </c>
      <c r="D87" s="161">
        <v>100</v>
      </c>
      <c r="E87" s="162">
        <v>100</v>
      </c>
      <c r="F87" s="161">
        <v>100</v>
      </c>
      <c r="G87" s="161">
        <v>100</v>
      </c>
      <c r="H87" s="163">
        <v>100</v>
      </c>
      <c r="I87" s="161">
        <v>100</v>
      </c>
      <c r="J87" s="161">
        <v>100</v>
      </c>
      <c r="K87" s="161">
        <v>100</v>
      </c>
      <c r="L87" s="164">
        <v>100</v>
      </c>
      <c r="M87" s="161">
        <v>100</v>
      </c>
      <c r="N87" s="513">
        <v>100</v>
      </c>
    </row>
    <row r="88" spans="1:14" ht="12.75">
      <c r="A88" s="447" t="s">
        <v>271</v>
      </c>
      <c r="B88" s="166" t="s">
        <v>17</v>
      </c>
      <c r="C88" s="459">
        <v>349</v>
      </c>
      <c r="D88" s="460">
        <v>298</v>
      </c>
      <c r="E88" s="461">
        <v>258</v>
      </c>
      <c r="F88" s="460">
        <v>233</v>
      </c>
      <c r="G88" s="460">
        <v>209</v>
      </c>
      <c r="H88" s="462">
        <v>192</v>
      </c>
      <c r="I88" s="460">
        <v>173</v>
      </c>
      <c r="J88" s="460">
        <v>159</v>
      </c>
      <c r="K88" s="460">
        <v>149</v>
      </c>
      <c r="L88" s="487">
        <v>138</v>
      </c>
      <c r="M88" s="460">
        <v>130</v>
      </c>
      <c r="N88" s="541">
        <v>121</v>
      </c>
    </row>
    <row r="89" spans="1:14" ht="12.75">
      <c r="A89" s="451" t="s">
        <v>272</v>
      </c>
      <c r="B89" s="152" t="s">
        <v>20</v>
      </c>
      <c r="C89" s="179">
        <v>9</v>
      </c>
      <c r="D89" s="180">
        <v>21</v>
      </c>
      <c r="E89" s="181">
        <v>31.2</v>
      </c>
      <c r="F89" s="180">
        <v>38.9</v>
      </c>
      <c r="G89" s="180">
        <v>45</v>
      </c>
      <c r="H89" s="182">
        <v>54</v>
      </c>
      <c r="I89" s="180">
        <v>60.6</v>
      </c>
      <c r="J89" s="180">
        <v>68.4</v>
      </c>
      <c r="K89" s="180">
        <v>74.9</v>
      </c>
      <c r="L89" s="183">
        <v>80.6</v>
      </c>
      <c r="M89" s="180">
        <v>85.6</v>
      </c>
      <c r="N89" s="538">
        <v>90.1</v>
      </c>
    </row>
    <row r="90" spans="1:14" ht="13.5" thickBot="1">
      <c r="A90" s="463" t="s">
        <v>273</v>
      </c>
      <c r="B90" s="159" t="s">
        <v>23</v>
      </c>
      <c r="C90" s="160">
        <v>96.4</v>
      </c>
      <c r="D90" s="161">
        <v>96</v>
      </c>
      <c r="E90" s="162">
        <v>97</v>
      </c>
      <c r="F90" s="161">
        <v>97.1</v>
      </c>
      <c r="G90" s="161">
        <v>97.3</v>
      </c>
      <c r="H90" s="163">
        <v>98</v>
      </c>
      <c r="I90" s="161">
        <v>97.5</v>
      </c>
      <c r="J90" s="161">
        <v>97.7</v>
      </c>
      <c r="K90" s="161">
        <v>97.8</v>
      </c>
      <c r="L90" s="164">
        <v>97.9</v>
      </c>
      <c r="M90" s="161">
        <v>97.9</v>
      </c>
      <c r="N90" s="513">
        <v>98</v>
      </c>
    </row>
    <row r="91" spans="1:14" ht="12.75">
      <c r="A91" s="447" t="s">
        <v>274</v>
      </c>
      <c r="B91" s="173" t="s">
        <v>17</v>
      </c>
      <c r="C91" s="146">
        <v>300</v>
      </c>
      <c r="D91" s="147">
        <v>263</v>
      </c>
      <c r="E91" s="213">
        <v>238</v>
      </c>
      <c r="F91" s="147">
        <v>218</v>
      </c>
      <c r="G91" s="147">
        <v>204</v>
      </c>
      <c r="H91" s="214">
        <v>191</v>
      </c>
      <c r="I91" s="147">
        <v>173</v>
      </c>
      <c r="J91" s="147">
        <v>159</v>
      </c>
      <c r="K91" s="147">
        <v>148</v>
      </c>
      <c r="L91" s="215">
        <v>139</v>
      </c>
      <c r="M91" s="147">
        <v>132</v>
      </c>
      <c r="N91" s="515">
        <v>126</v>
      </c>
    </row>
    <row r="92" spans="1:14" ht="12.75">
      <c r="A92" s="451" t="s">
        <v>275</v>
      </c>
      <c r="B92" s="152" t="s">
        <v>20</v>
      </c>
      <c r="C92" s="153">
        <v>20</v>
      </c>
      <c r="D92" s="154">
        <v>30</v>
      </c>
      <c r="E92" s="155">
        <v>37</v>
      </c>
      <c r="F92" s="154">
        <v>44</v>
      </c>
      <c r="G92" s="154">
        <v>49</v>
      </c>
      <c r="H92" s="156">
        <v>54</v>
      </c>
      <c r="I92" s="154">
        <v>61</v>
      </c>
      <c r="J92" s="154">
        <v>68</v>
      </c>
      <c r="K92" s="154">
        <v>73</v>
      </c>
      <c r="L92" s="157">
        <v>78</v>
      </c>
      <c r="M92" s="154">
        <v>82</v>
      </c>
      <c r="N92" s="512">
        <v>85</v>
      </c>
    </row>
    <row r="93" spans="1:14" ht="13.5" thickBot="1">
      <c r="A93" s="458" t="s">
        <v>276</v>
      </c>
      <c r="B93" s="159" t="s">
        <v>23</v>
      </c>
      <c r="C93" s="160">
        <v>98</v>
      </c>
      <c r="D93" s="161">
        <v>98</v>
      </c>
      <c r="E93" s="162">
        <v>97</v>
      </c>
      <c r="F93" s="161">
        <v>97</v>
      </c>
      <c r="G93" s="161">
        <v>97</v>
      </c>
      <c r="H93" s="161">
        <v>97</v>
      </c>
      <c r="I93" s="161">
        <v>97</v>
      </c>
      <c r="J93" s="161">
        <v>97</v>
      </c>
      <c r="K93" s="161">
        <v>97</v>
      </c>
      <c r="L93" s="164">
        <v>97</v>
      </c>
      <c r="M93" s="161">
        <v>96</v>
      </c>
      <c r="N93" s="513">
        <v>96</v>
      </c>
    </row>
    <row r="94" spans="1:14" ht="12.75">
      <c r="A94" s="447" t="s">
        <v>277</v>
      </c>
      <c r="B94" s="166" t="s">
        <v>17</v>
      </c>
      <c r="C94" s="167">
        <v>424</v>
      </c>
      <c r="D94" s="168">
        <v>373</v>
      </c>
      <c r="E94" s="169">
        <v>338</v>
      </c>
      <c r="F94" s="168">
        <v>312</v>
      </c>
      <c r="G94" s="168">
        <v>291</v>
      </c>
      <c r="H94" s="170">
        <v>269</v>
      </c>
      <c r="I94" s="168">
        <v>248</v>
      </c>
      <c r="J94" s="168">
        <v>229</v>
      </c>
      <c r="K94" s="168">
        <v>214</v>
      </c>
      <c r="L94" s="171">
        <v>202</v>
      </c>
      <c r="M94" s="168">
        <v>191</v>
      </c>
      <c r="N94" s="514">
        <v>183</v>
      </c>
    </row>
    <row r="95" spans="1:14" ht="12.75">
      <c r="A95" s="451" t="s">
        <v>278</v>
      </c>
      <c r="B95" s="152" t="s">
        <v>20</v>
      </c>
      <c r="C95" s="153">
        <v>4</v>
      </c>
      <c r="D95" s="154">
        <v>10.8</v>
      </c>
      <c r="E95" s="155">
        <v>17</v>
      </c>
      <c r="F95" s="154">
        <v>21</v>
      </c>
      <c r="G95" s="154">
        <v>25</v>
      </c>
      <c r="H95" s="156">
        <v>29</v>
      </c>
      <c r="I95" s="154">
        <v>34</v>
      </c>
      <c r="J95" s="154">
        <v>39</v>
      </c>
      <c r="K95" s="154">
        <v>43</v>
      </c>
      <c r="L95" s="157">
        <v>47</v>
      </c>
      <c r="M95" s="154">
        <v>50</v>
      </c>
      <c r="N95" s="512">
        <v>52</v>
      </c>
    </row>
    <row r="96" spans="1:14" ht="13.5" thickBot="1">
      <c r="A96" s="458" t="s">
        <v>276</v>
      </c>
      <c r="B96" s="159" t="s">
        <v>23</v>
      </c>
      <c r="C96" s="160">
        <v>88</v>
      </c>
      <c r="D96" s="161">
        <v>91</v>
      </c>
      <c r="E96" s="162">
        <v>92</v>
      </c>
      <c r="F96" s="161">
        <v>94</v>
      </c>
      <c r="G96" s="161">
        <v>95</v>
      </c>
      <c r="H96" s="161">
        <v>96</v>
      </c>
      <c r="I96" s="161">
        <v>98</v>
      </c>
      <c r="J96" s="161">
        <v>99</v>
      </c>
      <c r="K96" s="161">
        <v>100</v>
      </c>
      <c r="L96" s="164">
        <v>100</v>
      </c>
      <c r="M96" s="161">
        <v>100</v>
      </c>
      <c r="N96" s="513">
        <v>100</v>
      </c>
    </row>
    <row r="97" spans="1:14" ht="12.75" customHeight="1">
      <c r="A97" s="337"/>
      <c r="B97" s="115"/>
      <c r="C97" s="116"/>
      <c r="D97" s="87"/>
      <c r="E97" s="87"/>
      <c r="F97" s="87"/>
      <c r="G97" s="87"/>
      <c r="H97" s="338"/>
      <c r="I97" s="87"/>
      <c r="J97" s="87"/>
      <c r="K97" s="87"/>
      <c r="L97" s="87"/>
      <c r="M97" s="87"/>
      <c r="N97" s="87"/>
    </row>
    <row r="98" spans="1:14" ht="12.75" customHeight="1" thickBot="1">
      <c r="A98" s="337"/>
      <c r="B98" s="115"/>
      <c r="C98" s="116"/>
      <c r="D98" s="87"/>
      <c r="E98" s="87"/>
      <c r="F98" s="87"/>
      <c r="G98" s="87"/>
      <c r="H98" s="338"/>
      <c r="I98" s="87"/>
      <c r="J98" s="87"/>
      <c r="K98" s="87"/>
      <c r="L98" s="87"/>
      <c r="M98" s="87"/>
      <c r="N98" s="87"/>
    </row>
    <row r="99" spans="1:14" ht="13.5" thickBot="1">
      <c r="A99" s="464"/>
      <c r="B99" s="431" t="s">
        <v>6</v>
      </c>
      <c r="C99" s="119">
        <v>15</v>
      </c>
      <c r="D99" s="120">
        <v>20</v>
      </c>
      <c r="E99" s="120">
        <v>25</v>
      </c>
      <c r="F99" s="120">
        <v>30</v>
      </c>
      <c r="G99" s="120">
        <v>35</v>
      </c>
      <c r="H99" s="121">
        <v>41</v>
      </c>
      <c r="I99" s="120">
        <v>51</v>
      </c>
      <c r="J99" s="120">
        <v>61</v>
      </c>
      <c r="K99" s="533">
        <v>71</v>
      </c>
      <c r="L99" s="534"/>
      <c r="M99" s="87"/>
      <c r="N99" s="87"/>
    </row>
    <row r="100" spans="1:14" ht="13.5" thickBot="1">
      <c r="A100" s="484"/>
      <c r="B100" s="126" t="s">
        <v>8</v>
      </c>
      <c r="C100" s="127">
        <v>15</v>
      </c>
      <c r="D100" s="128">
        <v>20</v>
      </c>
      <c r="E100" s="128">
        <v>25</v>
      </c>
      <c r="F100" s="128">
        <v>30</v>
      </c>
      <c r="G100" s="128">
        <v>35</v>
      </c>
      <c r="H100" s="129">
        <v>40</v>
      </c>
      <c r="I100" s="128">
        <v>50</v>
      </c>
      <c r="J100" s="128">
        <v>60</v>
      </c>
      <c r="K100" s="355">
        <v>70</v>
      </c>
      <c r="L100" s="524">
        <v>80</v>
      </c>
      <c r="M100" s="519">
        <v>90</v>
      </c>
      <c r="N100" s="509">
        <v>100</v>
      </c>
    </row>
    <row r="101" spans="1:17" ht="15">
      <c r="A101" s="466" t="s">
        <v>279</v>
      </c>
      <c r="B101" s="431" t="s">
        <v>238</v>
      </c>
      <c r="C101" s="423">
        <v>1.1</v>
      </c>
      <c r="D101" s="424">
        <v>1.45</v>
      </c>
      <c r="E101" s="424">
        <v>1.79</v>
      </c>
      <c r="F101" s="424">
        <v>2.14</v>
      </c>
      <c r="G101" s="424">
        <v>2.48</v>
      </c>
      <c r="H101" s="425">
        <v>2.83</v>
      </c>
      <c r="I101" s="424">
        <v>3.59</v>
      </c>
      <c r="J101" s="424">
        <v>4.27</v>
      </c>
      <c r="K101" s="441">
        <v>5.03</v>
      </c>
      <c r="L101" s="423"/>
      <c r="M101" s="523"/>
      <c r="N101" s="510"/>
      <c r="O101" s="465"/>
      <c r="P101" s="465"/>
      <c r="Q101" s="465"/>
    </row>
    <row r="102" spans="1:17" ht="13.5" thickBot="1">
      <c r="A102" s="456" t="s">
        <v>266</v>
      </c>
      <c r="B102" s="228" t="s">
        <v>239</v>
      </c>
      <c r="C102" s="426">
        <v>1.03</v>
      </c>
      <c r="D102" s="427">
        <v>1.38</v>
      </c>
      <c r="E102" s="427">
        <v>1.72</v>
      </c>
      <c r="F102" s="427">
        <v>2.07</v>
      </c>
      <c r="G102" s="427">
        <v>2.41</v>
      </c>
      <c r="H102" s="428">
        <v>2.76</v>
      </c>
      <c r="I102" s="427">
        <v>3.45</v>
      </c>
      <c r="J102" s="427">
        <v>4.14</v>
      </c>
      <c r="K102" s="427">
        <v>4.83</v>
      </c>
      <c r="L102" s="535">
        <v>5.52</v>
      </c>
      <c r="M102" s="536">
        <v>6.21</v>
      </c>
      <c r="N102" s="529">
        <v>6.9</v>
      </c>
      <c r="O102" s="465"/>
      <c r="P102" s="465"/>
      <c r="Q102" s="465"/>
    </row>
    <row r="103" spans="1:17" ht="15.75" thickBot="1">
      <c r="A103" s="466"/>
      <c r="B103" s="126" t="s">
        <v>241</v>
      </c>
      <c r="C103" s="453">
        <f>H103*SQRT(C102)/SQRT(2.758)</f>
        <v>0.3469593730069904</v>
      </c>
      <c r="D103" s="454">
        <f>H103*SQRT(D102)/SQRT(2.758)</f>
        <v>0.4016054105953185</v>
      </c>
      <c r="E103" s="454">
        <f>H103*SQRT(E102)/SQRT(2.758)</f>
        <v>0.44835728992302676</v>
      </c>
      <c r="F103" s="454">
        <f>H103*SQRT(F102)/SQRT(2.758)</f>
        <v>0.4918641669497296</v>
      </c>
      <c r="G103" s="454">
        <f>H103*SQRT(G102)/SQRT(2.758)</f>
        <v>0.5307237627399383</v>
      </c>
      <c r="H103" s="455">
        <v>0.56775</v>
      </c>
      <c r="I103" s="454">
        <f>H103*SQRT(I102)/SQRT(2.758)</f>
        <v>0.6349939090641625</v>
      </c>
      <c r="J103" s="454">
        <f>H103*SQRT(J102)/SQRT(2.758)</f>
        <v>0.6956009757456519</v>
      </c>
      <c r="K103" s="454">
        <f>H103*SQRT(K102)/SQRT(2.758)</f>
        <v>0.7513349255611776</v>
      </c>
      <c r="L103" s="109">
        <f>H103*SQRT(L102)/SQRT(2.758)</f>
        <v>0.803210821190637</v>
      </c>
      <c r="M103" s="109">
        <f>H103*SQRT(M102)/SQRT(2.758)</f>
        <v>0.8519337275794724</v>
      </c>
      <c r="N103" s="443">
        <f>H103*SQRT(N102)/SQRT(2.758)</f>
        <v>0.8980169982228465</v>
      </c>
      <c r="O103" s="465"/>
      <c r="P103" s="465"/>
      <c r="Q103" s="465"/>
    </row>
    <row r="104" spans="1:17" ht="4.5" customHeight="1" thickBot="1">
      <c r="A104" s="457"/>
      <c r="B104" s="140"/>
      <c r="C104" s="141"/>
      <c r="D104" s="142"/>
      <c r="E104" s="142"/>
      <c r="F104" s="142"/>
      <c r="G104" s="142"/>
      <c r="H104" s="143"/>
      <c r="I104" s="142"/>
      <c r="J104" s="142"/>
      <c r="K104" s="142"/>
      <c r="L104" s="142"/>
      <c r="M104" s="142"/>
      <c r="N104" s="518"/>
      <c r="O104" s="465"/>
      <c r="P104" s="465"/>
      <c r="Q104" s="465"/>
    </row>
    <row r="105" spans="1:17" ht="12.75">
      <c r="A105" s="467" t="s">
        <v>280</v>
      </c>
      <c r="B105" s="145" t="s">
        <v>17</v>
      </c>
      <c r="C105" s="146">
        <v>158</v>
      </c>
      <c r="D105" s="147">
        <v>153</v>
      </c>
      <c r="E105" s="148">
        <v>148</v>
      </c>
      <c r="F105" s="149">
        <v>145</v>
      </c>
      <c r="G105" s="149">
        <v>142</v>
      </c>
      <c r="H105" s="150">
        <v>139</v>
      </c>
      <c r="I105" s="149">
        <v>134</v>
      </c>
      <c r="J105" s="149">
        <v>131</v>
      </c>
      <c r="K105" s="149">
        <v>128</v>
      </c>
      <c r="L105" s="151">
        <v>125</v>
      </c>
      <c r="M105" s="149">
        <v>123</v>
      </c>
      <c r="N105" s="511">
        <v>121</v>
      </c>
      <c r="O105" s="465"/>
      <c r="P105" s="465"/>
      <c r="Q105" s="465"/>
    </row>
    <row r="106" spans="1:17" ht="12.75">
      <c r="A106" s="467" t="s">
        <v>281</v>
      </c>
      <c r="B106" s="152" t="s">
        <v>20</v>
      </c>
      <c r="C106" s="153">
        <v>74</v>
      </c>
      <c r="D106" s="154">
        <v>77</v>
      </c>
      <c r="E106" s="155">
        <v>79</v>
      </c>
      <c r="F106" s="154">
        <v>81</v>
      </c>
      <c r="G106" s="154">
        <v>82</v>
      </c>
      <c r="H106" s="156">
        <v>84</v>
      </c>
      <c r="I106" s="154">
        <v>86</v>
      </c>
      <c r="J106" s="154">
        <v>87</v>
      </c>
      <c r="K106" s="154">
        <v>89</v>
      </c>
      <c r="L106" s="157">
        <v>90</v>
      </c>
      <c r="M106" s="154">
        <v>91</v>
      </c>
      <c r="N106" s="512">
        <v>92</v>
      </c>
      <c r="O106" s="465"/>
      <c r="P106" s="465"/>
      <c r="Q106" s="465"/>
    </row>
    <row r="107" spans="1:17" ht="13.5" thickBot="1">
      <c r="A107" s="463"/>
      <c r="B107" s="159" t="s">
        <v>23</v>
      </c>
      <c r="C107" s="160">
        <v>100</v>
      </c>
      <c r="D107" s="161">
        <v>100</v>
      </c>
      <c r="E107" s="162">
        <v>100</v>
      </c>
      <c r="F107" s="161">
        <v>100</v>
      </c>
      <c r="G107" s="161">
        <v>100</v>
      </c>
      <c r="H107" s="163">
        <v>100</v>
      </c>
      <c r="I107" s="161">
        <v>100</v>
      </c>
      <c r="J107" s="161">
        <v>100</v>
      </c>
      <c r="K107" s="161">
        <v>100</v>
      </c>
      <c r="L107" s="164">
        <v>100</v>
      </c>
      <c r="M107" s="161">
        <v>100</v>
      </c>
      <c r="N107" s="513">
        <v>100</v>
      </c>
      <c r="O107" s="465"/>
      <c r="P107" s="465"/>
      <c r="Q107" s="465"/>
    </row>
    <row r="108" spans="1:17" ht="12.75">
      <c r="A108" s="468" t="s">
        <v>282</v>
      </c>
      <c r="B108" s="166" t="s">
        <v>17</v>
      </c>
      <c r="C108" s="167">
        <v>214</v>
      </c>
      <c r="D108" s="168">
        <v>199</v>
      </c>
      <c r="E108" s="169">
        <v>188</v>
      </c>
      <c r="F108" s="168">
        <v>180</v>
      </c>
      <c r="G108" s="168">
        <v>173</v>
      </c>
      <c r="H108" s="170">
        <v>167</v>
      </c>
      <c r="I108" s="168">
        <v>158</v>
      </c>
      <c r="J108" s="168">
        <v>151</v>
      </c>
      <c r="K108" s="168">
        <v>145</v>
      </c>
      <c r="L108" s="171">
        <v>140</v>
      </c>
      <c r="M108" s="168">
        <v>136</v>
      </c>
      <c r="N108" s="514">
        <v>132</v>
      </c>
      <c r="O108" s="465"/>
      <c r="P108" s="465"/>
      <c r="Q108" s="465"/>
    </row>
    <row r="109" spans="1:17" ht="12.75">
      <c r="A109" s="467" t="s">
        <v>283</v>
      </c>
      <c r="B109" s="152" t="s">
        <v>20</v>
      </c>
      <c r="C109" s="153">
        <v>44</v>
      </c>
      <c r="D109" s="154">
        <v>50</v>
      </c>
      <c r="E109" s="155">
        <v>55</v>
      </c>
      <c r="F109" s="154">
        <v>59</v>
      </c>
      <c r="G109" s="154">
        <v>62</v>
      </c>
      <c r="H109" s="156">
        <v>65</v>
      </c>
      <c r="I109" s="154">
        <v>70</v>
      </c>
      <c r="J109" s="154">
        <v>74</v>
      </c>
      <c r="K109" s="154">
        <v>77</v>
      </c>
      <c r="L109" s="157">
        <v>80</v>
      </c>
      <c r="M109" s="154">
        <v>82</v>
      </c>
      <c r="N109" s="512">
        <v>85</v>
      </c>
      <c r="O109" s="465"/>
      <c r="P109" s="465"/>
      <c r="Q109" s="465"/>
    </row>
    <row r="110" spans="1:17" ht="13.5" thickBot="1">
      <c r="A110" s="463"/>
      <c r="B110" s="159" t="s">
        <v>23</v>
      </c>
      <c r="C110" s="160">
        <v>100</v>
      </c>
      <c r="D110" s="161">
        <v>100</v>
      </c>
      <c r="E110" s="162">
        <v>100</v>
      </c>
      <c r="F110" s="161">
        <v>100</v>
      </c>
      <c r="G110" s="161">
        <v>100</v>
      </c>
      <c r="H110" s="163">
        <v>100</v>
      </c>
      <c r="I110" s="161">
        <v>100</v>
      </c>
      <c r="J110" s="161">
        <v>100</v>
      </c>
      <c r="K110" s="161">
        <v>100</v>
      </c>
      <c r="L110" s="164">
        <v>100</v>
      </c>
      <c r="M110" s="161">
        <v>100</v>
      </c>
      <c r="N110" s="513">
        <v>100</v>
      </c>
      <c r="O110" s="465"/>
      <c r="P110" s="465"/>
      <c r="Q110" s="465"/>
    </row>
    <row r="111" spans="1:17" ht="12.75">
      <c r="A111" s="468" t="s">
        <v>284</v>
      </c>
      <c r="B111" s="166" t="s">
        <v>17</v>
      </c>
      <c r="C111" s="167">
        <v>253</v>
      </c>
      <c r="D111" s="168">
        <v>237</v>
      </c>
      <c r="E111" s="169">
        <v>225</v>
      </c>
      <c r="F111" s="168">
        <v>215</v>
      </c>
      <c r="G111" s="168">
        <v>207</v>
      </c>
      <c r="H111" s="170">
        <v>199</v>
      </c>
      <c r="I111" s="168">
        <v>187</v>
      </c>
      <c r="J111" s="168">
        <v>177</v>
      </c>
      <c r="K111" s="168">
        <v>169</v>
      </c>
      <c r="L111" s="171">
        <v>161</v>
      </c>
      <c r="M111" s="168">
        <v>155</v>
      </c>
      <c r="N111" s="514">
        <v>149</v>
      </c>
      <c r="O111" s="465"/>
      <c r="P111" s="465"/>
      <c r="Q111" s="465"/>
    </row>
    <row r="112" spans="1:17" ht="12.75">
      <c r="A112" s="467" t="s">
        <v>285</v>
      </c>
      <c r="B112" s="152" t="s">
        <v>20</v>
      </c>
      <c r="C112" s="153">
        <v>31</v>
      </c>
      <c r="D112" s="154">
        <v>36</v>
      </c>
      <c r="E112" s="155">
        <v>41</v>
      </c>
      <c r="F112" s="154">
        <v>45</v>
      </c>
      <c r="G112" s="154">
        <v>48</v>
      </c>
      <c r="H112" s="156">
        <v>51</v>
      </c>
      <c r="I112" s="154">
        <v>55</v>
      </c>
      <c r="J112" s="154">
        <v>59</v>
      </c>
      <c r="K112" s="154">
        <v>62</v>
      </c>
      <c r="L112" s="157">
        <v>65</v>
      </c>
      <c r="M112" s="154">
        <v>67</v>
      </c>
      <c r="N112" s="512">
        <v>69</v>
      </c>
      <c r="O112" s="465"/>
      <c r="P112" s="465"/>
      <c r="Q112" s="465"/>
    </row>
    <row r="113" spans="1:17" ht="13.5" thickBot="1">
      <c r="A113" s="185" t="s">
        <v>41</v>
      </c>
      <c r="B113" s="159" t="s">
        <v>23</v>
      </c>
      <c r="C113" s="160">
        <v>97</v>
      </c>
      <c r="D113" s="161">
        <v>98</v>
      </c>
      <c r="E113" s="162">
        <v>98</v>
      </c>
      <c r="F113" s="161">
        <v>98</v>
      </c>
      <c r="G113" s="161">
        <v>98</v>
      </c>
      <c r="H113" s="163">
        <v>98</v>
      </c>
      <c r="I113" s="161">
        <v>98</v>
      </c>
      <c r="J113" s="161">
        <v>98</v>
      </c>
      <c r="K113" s="161">
        <v>98</v>
      </c>
      <c r="L113" s="164">
        <v>98</v>
      </c>
      <c r="M113" s="161">
        <v>98</v>
      </c>
      <c r="N113" s="513">
        <v>98</v>
      </c>
      <c r="O113" s="465"/>
      <c r="P113" s="465"/>
      <c r="Q113" s="465"/>
    </row>
    <row r="114" spans="1:17" ht="12.75">
      <c r="A114" s="468" t="s">
        <v>286</v>
      </c>
      <c r="B114" s="166" t="s">
        <v>17</v>
      </c>
      <c r="C114" s="167">
        <v>370</v>
      </c>
      <c r="D114" s="168">
        <v>324</v>
      </c>
      <c r="E114" s="169">
        <v>288</v>
      </c>
      <c r="F114" s="168">
        <v>260</v>
      </c>
      <c r="G114" s="168">
        <v>238</v>
      </c>
      <c r="H114" s="170">
        <v>219</v>
      </c>
      <c r="I114" s="168">
        <v>202</v>
      </c>
      <c r="J114" s="168">
        <v>191</v>
      </c>
      <c r="K114" s="168">
        <v>181</v>
      </c>
      <c r="L114" s="171">
        <v>171</v>
      </c>
      <c r="M114" s="168">
        <v>163</v>
      </c>
      <c r="N114" s="514">
        <v>155</v>
      </c>
      <c r="O114" s="465"/>
      <c r="P114" s="465"/>
      <c r="Q114" s="465"/>
    </row>
    <row r="115" spans="1:17" ht="12.75">
      <c r="A115" s="467" t="s">
        <v>287</v>
      </c>
      <c r="B115" s="152" t="s">
        <v>20</v>
      </c>
      <c r="C115" s="153">
        <v>9.7</v>
      </c>
      <c r="D115" s="154">
        <v>18</v>
      </c>
      <c r="E115" s="155">
        <v>25.9</v>
      </c>
      <c r="F115" s="154">
        <v>31.6</v>
      </c>
      <c r="G115" s="154">
        <v>36.5</v>
      </c>
      <c r="H115" s="156">
        <v>43</v>
      </c>
      <c r="I115" s="154">
        <v>47.8</v>
      </c>
      <c r="J115" s="154">
        <v>53.6</v>
      </c>
      <c r="K115" s="154">
        <v>58</v>
      </c>
      <c r="L115" s="157">
        <v>62.7</v>
      </c>
      <c r="M115" s="154">
        <v>66.4</v>
      </c>
      <c r="N115" s="512">
        <v>69.8</v>
      </c>
      <c r="O115" s="465"/>
      <c r="P115" s="465"/>
      <c r="Q115" s="465"/>
    </row>
    <row r="116" spans="1:17" ht="13.5" thickBot="1">
      <c r="A116" s="185" t="s">
        <v>41</v>
      </c>
      <c r="B116" s="159" t="s">
        <v>23</v>
      </c>
      <c r="C116" s="160">
        <v>91.4</v>
      </c>
      <c r="D116" s="161">
        <v>93.2</v>
      </c>
      <c r="E116" s="162">
        <v>94.4</v>
      </c>
      <c r="F116" s="161">
        <v>95.2</v>
      </c>
      <c r="G116" s="161">
        <v>95.8</v>
      </c>
      <c r="H116" s="163">
        <v>96.2</v>
      </c>
      <c r="I116" s="161">
        <v>96.9</v>
      </c>
      <c r="J116" s="161">
        <v>97.3</v>
      </c>
      <c r="K116" s="161">
        <v>97.6</v>
      </c>
      <c r="L116" s="164">
        <v>97.9</v>
      </c>
      <c r="M116" s="161">
        <v>98.1</v>
      </c>
      <c r="N116" s="513">
        <v>98.3</v>
      </c>
      <c r="O116" s="465"/>
      <c r="P116" s="465"/>
      <c r="Q116" s="465"/>
    </row>
    <row r="117" spans="1:17" ht="12.75">
      <c r="A117" s="468" t="s">
        <v>288</v>
      </c>
      <c r="B117" s="166" t="s">
        <v>17</v>
      </c>
      <c r="C117" s="167">
        <v>479</v>
      </c>
      <c r="D117" s="168">
        <v>413</v>
      </c>
      <c r="E117" s="169">
        <v>361</v>
      </c>
      <c r="F117" s="168">
        <v>322</v>
      </c>
      <c r="G117" s="168">
        <v>286</v>
      </c>
      <c r="H117" s="170">
        <v>254</v>
      </c>
      <c r="I117" s="168">
        <v>236</v>
      </c>
      <c r="J117" s="168">
        <v>225</v>
      </c>
      <c r="K117" s="168">
        <v>210</v>
      </c>
      <c r="L117" s="171">
        <v>203</v>
      </c>
      <c r="M117" s="168">
        <v>192</v>
      </c>
      <c r="N117" s="514">
        <v>182</v>
      </c>
      <c r="O117" s="465"/>
      <c r="P117" s="465"/>
      <c r="Q117" s="465"/>
    </row>
    <row r="118" spans="1:17" ht="12.75">
      <c r="A118" s="467" t="s">
        <v>289</v>
      </c>
      <c r="B118" s="152" t="s">
        <v>20</v>
      </c>
      <c r="C118" s="153">
        <v>3</v>
      </c>
      <c r="D118" s="154">
        <v>10</v>
      </c>
      <c r="E118" s="155">
        <v>17</v>
      </c>
      <c r="F118" s="154">
        <v>22</v>
      </c>
      <c r="G118" s="154">
        <v>26</v>
      </c>
      <c r="H118" s="156">
        <v>33</v>
      </c>
      <c r="I118" s="154">
        <v>36</v>
      </c>
      <c r="J118" s="154">
        <v>41</v>
      </c>
      <c r="K118" s="154">
        <v>46</v>
      </c>
      <c r="L118" s="157">
        <v>50</v>
      </c>
      <c r="M118" s="154">
        <v>53</v>
      </c>
      <c r="N118" s="512">
        <v>56</v>
      </c>
      <c r="O118" s="465"/>
      <c r="P118" s="465"/>
      <c r="Q118" s="465"/>
    </row>
    <row r="119" spans="1:17" ht="13.5" thickBot="1">
      <c r="A119" s="463" t="s">
        <v>273</v>
      </c>
      <c r="B119" s="159" t="s">
        <v>23</v>
      </c>
      <c r="C119" s="160">
        <v>67</v>
      </c>
      <c r="D119" s="161">
        <v>85</v>
      </c>
      <c r="E119" s="162">
        <v>91</v>
      </c>
      <c r="F119" s="161">
        <v>94</v>
      </c>
      <c r="G119" s="161">
        <v>96</v>
      </c>
      <c r="H119" s="163">
        <v>97</v>
      </c>
      <c r="I119" s="161">
        <v>99</v>
      </c>
      <c r="J119" s="161">
        <v>99</v>
      </c>
      <c r="K119" s="161">
        <v>99</v>
      </c>
      <c r="L119" s="164">
        <v>100</v>
      </c>
      <c r="M119" s="161">
        <v>100</v>
      </c>
      <c r="N119" s="513">
        <v>100</v>
      </c>
      <c r="O119" s="465"/>
      <c r="P119" s="465"/>
      <c r="Q119" s="465"/>
    </row>
    <row r="120" spans="1:17" ht="12.75">
      <c r="A120" s="468" t="s">
        <v>290</v>
      </c>
      <c r="B120" s="166" t="s">
        <v>17</v>
      </c>
      <c r="C120" s="167">
        <v>452</v>
      </c>
      <c r="D120" s="168">
        <v>398</v>
      </c>
      <c r="E120" s="169">
        <v>362</v>
      </c>
      <c r="F120" s="168">
        <v>337</v>
      </c>
      <c r="G120" s="168">
        <v>316</v>
      </c>
      <c r="H120" s="170">
        <v>295</v>
      </c>
      <c r="I120" s="168">
        <v>268</v>
      </c>
      <c r="J120" s="168">
        <v>243</v>
      </c>
      <c r="K120" s="168">
        <v>225</v>
      </c>
      <c r="L120" s="171">
        <v>207</v>
      </c>
      <c r="M120" s="168">
        <v>196</v>
      </c>
      <c r="N120" s="514">
        <v>187</v>
      </c>
      <c r="O120" s="465"/>
      <c r="P120" s="465"/>
      <c r="Q120" s="465"/>
    </row>
    <row r="121" spans="1:17" ht="12.75">
      <c r="A121" s="467" t="s">
        <v>291</v>
      </c>
      <c r="B121" s="152" t="s">
        <v>20</v>
      </c>
      <c r="C121" s="153">
        <v>5</v>
      </c>
      <c r="D121" s="154">
        <v>13</v>
      </c>
      <c r="E121" s="155">
        <v>17</v>
      </c>
      <c r="F121" s="154">
        <v>21</v>
      </c>
      <c r="G121" s="154">
        <v>25</v>
      </c>
      <c r="H121" s="156">
        <v>29</v>
      </c>
      <c r="I121" s="154">
        <v>34</v>
      </c>
      <c r="J121" s="154">
        <v>38</v>
      </c>
      <c r="K121" s="154">
        <v>42</v>
      </c>
      <c r="L121" s="157">
        <v>45</v>
      </c>
      <c r="M121" s="154">
        <v>48</v>
      </c>
      <c r="N121" s="512">
        <v>51</v>
      </c>
      <c r="O121" s="465"/>
      <c r="P121" s="465"/>
      <c r="Q121" s="465"/>
    </row>
    <row r="122" spans="1:17" ht="13.5" thickBot="1">
      <c r="A122" s="463" t="s">
        <v>273</v>
      </c>
      <c r="B122" s="159" t="s">
        <v>23</v>
      </c>
      <c r="C122" s="160">
        <v>81</v>
      </c>
      <c r="D122" s="161">
        <v>89</v>
      </c>
      <c r="E122" s="162">
        <v>92</v>
      </c>
      <c r="F122" s="161">
        <v>97</v>
      </c>
      <c r="G122" s="161">
        <v>95</v>
      </c>
      <c r="H122" s="163">
        <v>96</v>
      </c>
      <c r="I122" s="161">
        <v>97</v>
      </c>
      <c r="J122" s="161">
        <v>98</v>
      </c>
      <c r="K122" s="161">
        <v>99</v>
      </c>
      <c r="L122" s="164">
        <v>99</v>
      </c>
      <c r="M122" s="161">
        <v>99</v>
      </c>
      <c r="N122" s="513">
        <v>99</v>
      </c>
      <c r="O122" s="465"/>
      <c r="P122" s="465"/>
      <c r="Q122" s="465"/>
    </row>
    <row r="123" spans="1:17" ht="12.75">
      <c r="A123" s="468" t="s">
        <v>292</v>
      </c>
      <c r="B123" s="166" t="s">
        <v>17</v>
      </c>
      <c r="C123" s="167">
        <v>489</v>
      </c>
      <c r="D123" s="168">
        <v>439</v>
      </c>
      <c r="E123" s="169">
        <v>393</v>
      </c>
      <c r="F123" s="168">
        <v>366</v>
      </c>
      <c r="G123" s="168">
        <v>345</v>
      </c>
      <c r="H123" s="170">
        <v>311</v>
      </c>
      <c r="I123" s="168">
        <v>308</v>
      </c>
      <c r="J123" s="168">
        <v>280</v>
      </c>
      <c r="K123" s="168">
        <v>269</v>
      </c>
      <c r="L123" s="171">
        <v>256</v>
      </c>
      <c r="M123" s="168">
        <v>245</v>
      </c>
      <c r="N123" s="514">
        <v>235</v>
      </c>
      <c r="O123" s="465"/>
      <c r="P123" s="465"/>
      <c r="Q123" s="465"/>
    </row>
    <row r="124" spans="1:17" ht="12.75">
      <c r="A124" s="467" t="s">
        <v>293</v>
      </c>
      <c r="B124" s="152" t="s">
        <v>20</v>
      </c>
      <c r="C124" s="153">
        <v>2.6</v>
      </c>
      <c r="D124" s="154">
        <v>7.8</v>
      </c>
      <c r="E124" s="155">
        <v>12</v>
      </c>
      <c r="F124" s="154">
        <v>15</v>
      </c>
      <c r="G124" s="154">
        <v>18</v>
      </c>
      <c r="H124" s="156">
        <v>20.2</v>
      </c>
      <c r="I124" s="154">
        <v>24</v>
      </c>
      <c r="J124" s="154">
        <v>28</v>
      </c>
      <c r="K124" s="154">
        <v>30</v>
      </c>
      <c r="L124" s="157">
        <v>33</v>
      </c>
      <c r="M124" s="154">
        <v>35</v>
      </c>
      <c r="N124" s="512">
        <v>37</v>
      </c>
      <c r="O124" s="465"/>
      <c r="P124" s="465"/>
      <c r="Q124" s="465"/>
    </row>
    <row r="125" spans="1:17" ht="13.5" thickBot="1">
      <c r="A125" s="463" t="s">
        <v>273</v>
      </c>
      <c r="B125" s="159" t="s">
        <v>23</v>
      </c>
      <c r="C125" s="160">
        <v>83</v>
      </c>
      <c r="D125" s="161">
        <v>87.3</v>
      </c>
      <c r="E125" s="162">
        <v>90</v>
      </c>
      <c r="F125" s="161">
        <v>92</v>
      </c>
      <c r="G125" s="161">
        <v>92.9</v>
      </c>
      <c r="H125" s="163">
        <v>94</v>
      </c>
      <c r="I125" s="161">
        <v>95</v>
      </c>
      <c r="J125" s="161">
        <v>96</v>
      </c>
      <c r="K125" s="161">
        <v>97</v>
      </c>
      <c r="L125" s="164">
        <v>97</v>
      </c>
      <c r="M125" s="161">
        <v>97</v>
      </c>
      <c r="N125" s="513">
        <v>98</v>
      </c>
      <c r="O125" s="465"/>
      <c r="P125" s="465"/>
      <c r="Q125" s="465"/>
    </row>
    <row r="126" spans="1:17" ht="12.75">
      <c r="A126" s="468" t="s">
        <v>294</v>
      </c>
      <c r="B126" s="166" t="s">
        <v>17</v>
      </c>
      <c r="C126" s="167">
        <v>525</v>
      </c>
      <c r="D126" s="168">
        <v>477</v>
      </c>
      <c r="E126" s="169">
        <v>444</v>
      </c>
      <c r="F126" s="168">
        <v>418</v>
      </c>
      <c r="G126" s="168">
        <v>397</v>
      </c>
      <c r="H126" s="170">
        <v>380</v>
      </c>
      <c r="I126" s="168">
        <v>353</v>
      </c>
      <c r="J126" s="168">
        <v>332</v>
      </c>
      <c r="K126" s="168">
        <v>316</v>
      </c>
      <c r="L126" s="171">
        <v>302</v>
      </c>
      <c r="M126" s="168">
        <v>291</v>
      </c>
      <c r="N126" s="514">
        <v>281</v>
      </c>
      <c r="O126" s="465"/>
      <c r="P126" s="465"/>
      <c r="Q126" s="465"/>
    </row>
    <row r="127" spans="1:17" ht="12.75">
      <c r="A127" s="467" t="s">
        <v>295</v>
      </c>
      <c r="B127" s="152" t="s">
        <v>20</v>
      </c>
      <c r="C127" s="153">
        <v>1</v>
      </c>
      <c r="D127" s="154">
        <v>5</v>
      </c>
      <c r="E127" s="155">
        <v>7</v>
      </c>
      <c r="F127" s="154">
        <v>9</v>
      </c>
      <c r="G127" s="154">
        <v>11</v>
      </c>
      <c r="H127" s="156">
        <v>13</v>
      </c>
      <c r="I127" s="154">
        <v>15</v>
      </c>
      <c r="J127" s="154">
        <v>18</v>
      </c>
      <c r="K127" s="154">
        <v>19</v>
      </c>
      <c r="L127" s="157">
        <v>21</v>
      </c>
      <c r="M127" s="154">
        <v>22</v>
      </c>
      <c r="N127" s="512">
        <v>24</v>
      </c>
      <c r="O127" s="465"/>
      <c r="P127" s="465"/>
      <c r="Q127" s="465"/>
    </row>
    <row r="128" spans="1:17" ht="13.5" thickBot="1">
      <c r="A128" s="463" t="s">
        <v>273</v>
      </c>
      <c r="B128" s="159" t="s">
        <v>23</v>
      </c>
      <c r="C128" s="160">
        <v>73</v>
      </c>
      <c r="D128" s="161">
        <v>80</v>
      </c>
      <c r="E128" s="162">
        <v>84</v>
      </c>
      <c r="F128" s="161">
        <v>87</v>
      </c>
      <c r="G128" s="161">
        <v>89</v>
      </c>
      <c r="H128" s="163">
        <v>90</v>
      </c>
      <c r="I128" s="161">
        <v>92</v>
      </c>
      <c r="J128" s="161">
        <v>94</v>
      </c>
      <c r="K128" s="161">
        <v>95</v>
      </c>
      <c r="L128" s="164">
        <v>95</v>
      </c>
      <c r="M128" s="161">
        <v>96</v>
      </c>
      <c r="N128" s="513">
        <v>96</v>
      </c>
      <c r="O128" s="465"/>
      <c r="P128" s="465"/>
      <c r="Q128" s="465"/>
    </row>
    <row r="129" spans="1:14" ht="12.75" customHeight="1">
      <c r="A129" s="337"/>
      <c r="B129" s="115"/>
      <c r="C129" s="116"/>
      <c r="D129" s="87"/>
      <c r="E129" s="87"/>
      <c r="F129" s="87"/>
      <c r="G129" s="87"/>
      <c r="H129" s="338"/>
      <c r="I129" s="87"/>
      <c r="J129" s="87"/>
      <c r="K129" s="87"/>
      <c r="L129" s="87"/>
      <c r="M129" s="87"/>
      <c r="N129" s="87"/>
    </row>
    <row r="130" spans="1:14" ht="12.75" customHeight="1" thickBot="1">
      <c r="A130" s="337"/>
      <c r="B130" s="115"/>
      <c r="C130" s="116"/>
      <c r="D130" s="87"/>
      <c r="E130" s="87"/>
      <c r="F130" s="87"/>
      <c r="G130" s="87"/>
      <c r="H130" s="338"/>
      <c r="I130" s="87"/>
      <c r="J130" s="87"/>
      <c r="K130" s="87"/>
      <c r="L130" s="87"/>
      <c r="M130" s="87"/>
      <c r="N130" s="87"/>
    </row>
    <row r="131" spans="1:14" ht="13.5" thickBot="1">
      <c r="A131" s="165"/>
      <c r="B131" s="431" t="s">
        <v>6</v>
      </c>
      <c r="C131" s="119">
        <v>15</v>
      </c>
      <c r="D131" s="120">
        <v>20</v>
      </c>
      <c r="E131" s="120">
        <v>25</v>
      </c>
      <c r="F131" s="120">
        <v>30</v>
      </c>
      <c r="G131" s="120">
        <v>35</v>
      </c>
      <c r="H131" s="121">
        <v>41</v>
      </c>
      <c r="I131" s="120">
        <v>51</v>
      </c>
      <c r="J131" s="120">
        <v>61</v>
      </c>
      <c r="K131" s="533">
        <v>71</v>
      </c>
      <c r="L131" s="534"/>
      <c r="M131" s="124"/>
      <c r="N131" s="124"/>
    </row>
    <row r="132" spans="1:14" ht="15.75" thickBot="1">
      <c r="A132" s="432"/>
      <c r="B132" s="126" t="s">
        <v>8</v>
      </c>
      <c r="C132" s="127">
        <v>15</v>
      </c>
      <c r="D132" s="128">
        <v>20</v>
      </c>
      <c r="E132" s="128">
        <v>25</v>
      </c>
      <c r="F132" s="128">
        <v>30</v>
      </c>
      <c r="G132" s="128">
        <v>35</v>
      </c>
      <c r="H132" s="129">
        <v>40</v>
      </c>
      <c r="I132" s="128">
        <v>50</v>
      </c>
      <c r="J132" s="128">
        <v>60</v>
      </c>
      <c r="K132" s="355">
        <v>70</v>
      </c>
      <c r="L132" s="524">
        <v>80</v>
      </c>
      <c r="M132" s="519">
        <v>90</v>
      </c>
      <c r="N132" s="509">
        <v>100</v>
      </c>
    </row>
    <row r="133" spans="1:14" ht="15">
      <c r="A133" s="432"/>
      <c r="B133" s="431" t="s">
        <v>238</v>
      </c>
      <c r="C133" s="423">
        <v>1.1</v>
      </c>
      <c r="D133" s="424">
        <v>1.45</v>
      </c>
      <c r="E133" s="424">
        <v>1.79</v>
      </c>
      <c r="F133" s="424">
        <v>2.14</v>
      </c>
      <c r="G133" s="424">
        <v>2.48</v>
      </c>
      <c r="H133" s="425">
        <v>2.83</v>
      </c>
      <c r="I133" s="424">
        <v>3.59</v>
      </c>
      <c r="J133" s="424">
        <v>4.27</v>
      </c>
      <c r="K133" s="441">
        <v>5.03</v>
      </c>
      <c r="L133" s="423"/>
      <c r="M133" s="523"/>
      <c r="N133" s="510"/>
    </row>
    <row r="134" spans="1:14" ht="15.75" thickBot="1">
      <c r="A134" s="432" t="s">
        <v>28</v>
      </c>
      <c r="B134" s="228" t="s">
        <v>239</v>
      </c>
      <c r="C134" s="426">
        <v>1.03</v>
      </c>
      <c r="D134" s="427">
        <v>1.38</v>
      </c>
      <c r="E134" s="427">
        <v>1.72</v>
      </c>
      <c r="F134" s="427">
        <v>2.07</v>
      </c>
      <c r="G134" s="427">
        <v>2.41</v>
      </c>
      <c r="H134" s="428">
        <v>2.76</v>
      </c>
      <c r="I134" s="427">
        <v>3.45</v>
      </c>
      <c r="J134" s="427">
        <v>4.14</v>
      </c>
      <c r="K134" s="486">
        <v>4.83</v>
      </c>
      <c r="L134" s="535">
        <v>5.52</v>
      </c>
      <c r="M134" s="536">
        <v>6.21</v>
      </c>
      <c r="N134" s="529">
        <v>6.9</v>
      </c>
    </row>
    <row r="135" spans="1:14" ht="13.5" thickBot="1">
      <c r="A135" s="433" t="s">
        <v>29</v>
      </c>
      <c r="B135" s="228" t="s">
        <v>241</v>
      </c>
      <c r="C135" s="108">
        <f>H135*SQRT(C132)/SQRT(40)</f>
        <v>0.46540305112880387</v>
      </c>
      <c r="D135" s="109">
        <f>H135*SQRT(D132)/SQRT(40)</f>
        <v>0.5374011537017761</v>
      </c>
      <c r="E135" s="109">
        <f>H135*SQRT(E132)/SQRT(40)</f>
        <v>0.600832755431992</v>
      </c>
      <c r="F135" s="109">
        <f>H135*SQRT(F132)/SQRT(40)</f>
        <v>0.6581793068761733</v>
      </c>
      <c r="G135" s="109">
        <f>H135*SQRT(G132)/SQRT(40)</f>
        <v>0.7109149034870489</v>
      </c>
      <c r="H135" s="110">
        <v>0.76</v>
      </c>
      <c r="I135" s="109">
        <f>H135*SQRT(I132)/SQRT(40)</f>
        <v>0.8497058314499201</v>
      </c>
      <c r="J135" s="109">
        <f>H135*SQRT(J132)/SQRT(40)</f>
        <v>0.9308061022576077</v>
      </c>
      <c r="K135" s="109">
        <f>H135*SQRT(K132)/SQRT(40)</f>
        <v>1.0053854982045445</v>
      </c>
      <c r="L135" s="109">
        <f>H135*SQRT(L134)/SQRT(2.758)</f>
        <v>1.0751919402992236</v>
      </c>
      <c r="M135" s="109">
        <f>H135*SQRT(M134)/SQRT(2.758)</f>
        <v>1.140413268094054</v>
      </c>
      <c r="N135" s="443">
        <f>H135*SQRT(N134)/SQRT(2.758)</f>
        <v>1.2021011336844798</v>
      </c>
    </row>
    <row r="136" spans="1:14" ht="4.5" customHeight="1" thickBot="1">
      <c r="A136" s="139"/>
      <c r="B136" s="140"/>
      <c r="C136" s="141"/>
      <c r="D136" s="142"/>
      <c r="E136" s="142"/>
      <c r="F136" s="142"/>
      <c r="G136" s="142"/>
      <c r="H136" s="143"/>
      <c r="I136" s="142"/>
      <c r="J136" s="142"/>
      <c r="K136" s="142"/>
      <c r="L136" s="142"/>
      <c r="M136" s="142"/>
      <c r="N136" s="518"/>
    </row>
    <row r="137" spans="1:14" ht="12.75">
      <c r="A137" s="144" t="s">
        <v>30</v>
      </c>
      <c r="B137" s="145" t="s">
        <v>17</v>
      </c>
      <c r="C137" s="146">
        <v>182</v>
      </c>
      <c r="D137" s="147">
        <v>173</v>
      </c>
      <c r="E137" s="148">
        <v>166</v>
      </c>
      <c r="F137" s="149">
        <v>160</v>
      </c>
      <c r="G137" s="149">
        <v>155</v>
      </c>
      <c r="H137" s="150">
        <v>151</v>
      </c>
      <c r="I137" s="149">
        <v>144</v>
      </c>
      <c r="J137" s="149">
        <v>138</v>
      </c>
      <c r="K137" s="149">
        <v>133</v>
      </c>
      <c r="L137" s="151">
        <v>128</v>
      </c>
      <c r="M137" s="149">
        <v>125</v>
      </c>
      <c r="N137" s="511">
        <v>121</v>
      </c>
    </row>
    <row r="138" spans="1:14" ht="12.75">
      <c r="A138" s="144" t="s">
        <v>31</v>
      </c>
      <c r="B138" s="152" t="s">
        <v>20</v>
      </c>
      <c r="C138" s="153">
        <v>58</v>
      </c>
      <c r="D138" s="154">
        <v>63</v>
      </c>
      <c r="E138" s="155">
        <v>66</v>
      </c>
      <c r="F138" s="154">
        <v>69</v>
      </c>
      <c r="G138" s="154">
        <v>72</v>
      </c>
      <c r="H138" s="156">
        <v>74</v>
      </c>
      <c r="I138" s="154">
        <v>77</v>
      </c>
      <c r="J138" s="154">
        <v>80</v>
      </c>
      <c r="K138" s="154">
        <v>83</v>
      </c>
      <c r="L138" s="157">
        <v>85</v>
      </c>
      <c r="M138" s="154">
        <v>87</v>
      </c>
      <c r="N138" s="512">
        <v>88</v>
      </c>
    </row>
    <row r="139" spans="1:14" ht="13.5" thickBot="1">
      <c r="A139" s="158"/>
      <c r="B139" s="159" t="s">
        <v>23</v>
      </c>
      <c r="C139" s="160">
        <v>99</v>
      </c>
      <c r="D139" s="161">
        <v>100</v>
      </c>
      <c r="E139" s="162">
        <v>100</v>
      </c>
      <c r="F139" s="161">
        <v>100</v>
      </c>
      <c r="G139" s="161">
        <v>100</v>
      </c>
      <c r="H139" s="163">
        <v>100</v>
      </c>
      <c r="I139" s="161">
        <v>100</v>
      </c>
      <c r="J139" s="161">
        <v>100</v>
      </c>
      <c r="K139" s="161">
        <v>100</v>
      </c>
      <c r="L139" s="164">
        <v>100</v>
      </c>
      <c r="M139" s="161">
        <v>100</v>
      </c>
      <c r="N139" s="513">
        <v>100</v>
      </c>
    </row>
    <row r="140" spans="1:14" ht="12.75">
      <c r="A140" s="165" t="s">
        <v>32</v>
      </c>
      <c r="B140" s="166" t="s">
        <v>17</v>
      </c>
      <c r="C140" s="167">
        <v>194</v>
      </c>
      <c r="D140" s="168">
        <v>184</v>
      </c>
      <c r="E140" s="169">
        <v>176</v>
      </c>
      <c r="F140" s="168">
        <v>170</v>
      </c>
      <c r="G140" s="168">
        <v>166</v>
      </c>
      <c r="H140" s="170">
        <v>161</v>
      </c>
      <c r="I140" s="168">
        <v>155</v>
      </c>
      <c r="J140" s="168">
        <v>150</v>
      </c>
      <c r="K140" s="168">
        <v>145</v>
      </c>
      <c r="L140" s="171">
        <v>142</v>
      </c>
      <c r="M140" s="168">
        <v>138</v>
      </c>
      <c r="N140" s="514">
        <v>136</v>
      </c>
    </row>
    <row r="141" spans="1:14" ht="12.75">
      <c r="A141" s="144" t="s">
        <v>33</v>
      </c>
      <c r="B141" s="152" t="s">
        <v>20</v>
      </c>
      <c r="C141" s="153">
        <v>53</v>
      </c>
      <c r="D141" s="154">
        <v>57</v>
      </c>
      <c r="E141" s="155">
        <v>60</v>
      </c>
      <c r="F141" s="154">
        <v>63</v>
      </c>
      <c r="G141" s="154">
        <v>65</v>
      </c>
      <c r="H141" s="156">
        <v>67</v>
      </c>
      <c r="I141" s="154">
        <v>70</v>
      </c>
      <c r="J141" s="154">
        <v>72</v>
      </c>
      <c r="K141" s="154">
        <v>74</v>
      </c>
      <c r="L141" s="157">
        <v>76</v>
      </c>
      <c r="M141" s="154">
        <v>78</v>
      </c>
      <c r="N141" s="512">
        <v>80</v>
      </c>
    </row>
    <row r="142" spans="1:14" ht="13.5" thickBot="1">
      <c r="A142" s="158"/>
      <c r="B142" s="159" t="s">
        <v>23</v>
      </c>
      <c r="C142" s="160">
        <v>100</v>
      </c>
      <c r="D142" s="161">
        <v>100</v>
      </c>
      <c r="E142" s="162">
        <v>100</v>
      </c>
      <c r="F142" s="161">
        <v>100</v>
      </c>
      <c r="G142" s="161">
        <v>100</v>
      </c>
      <c r="H142" s="163">
        <v>100</v>
      </c>
      <c r="I142" s="161">
        <v>100</v>
      </c>
      <c r="J142" s="161">
        <v>100</v>
      </c>
      <c r="K142" s="161">
        <v>100</v>
      </c>
      <c r="L142" s="164">
        <v>100</v>
      </c>
      <c r="M142" s="161">
        <v>100</v>
      </c>
      <c r="N142" s="513">
        <v>100</v>
      </c>
    </row>
    <row r="143" spans="1:14" ht="12.75">
      <c r="A143" s="165" t="s">
        <v>34</v>
      </c>
      <c r="B143" s="166" t="s">
        <v>17</v>
      </c>
      <c r="C143" s="167">
        <v>250</v>
      </c>
      <c r="D143" s="168">
        <v>237</v>
      </c>
      <c r="E143" s="169">
        <v>227</v>
      </c>
      <c r="F143" s="168">
        <v>219</v>
      </c>
      <c r="G143" s="168">
        <v>212</v>
      </c>
      <c r="H143" s="170">
        <v>206</v>
      </c>
      <c r="I143" s="168">
        <v>196</v>
      </c>
      <c r="J143" s="168">
        <v>188</v>
      </c>
      <c r="K143" s="168">
        <v>181</v>
      </c>
      <c r="L143" s="171">
        <v>175</v>
      </c>
      <c r="M143" s="168">
        <v>170</v>
      </c>
      <c r="N143" s="514">
        <v>165</v>
      </c>
    </row>
    <row r="144" spans="1:14" ht="12.75">
      <c r="A144" s="144" t="s">
        <v>35</v>
      </c>
      <c r="B144" s="152" t="s">
        <v>20</v>
      </c>
      <c r="C144" s="153">
        <v>32</v>
      </c>
      <c r="D144" s="154">
        <v>37</v>
      </c>
      <c r="E144" s="155">
        <v>41</v>
      </c>
      <c r="F144" s="154">
        <v>44</v>
      </c>
      <c r="G144" s="154">
        <v>46</v>
      </c>
      <c r="H144" s="156">
        <v>48</v>
      </c>
      <c r="I144" s="154">
        <v>52</v>
      </c>
      <c r="J144" s="154">
        <v>55</v>
      </c>
      <c r="K144" s="154">
        <v>58</v>
      </c>
      <c r="L144" s="157">
        <v>60</v>
      </c>
      <c r="M144" s="154">
        <v>62</v>
      </c>
      <c r="N144" s="512">
        <v>64</v>
      </c>
    </row>
    <row r="145" spans="1:14" ht="13.5" thickBot="1">
      <c r="A145" s="440" t="s">
        <v>36</v>
      </c>
      <c r="B145" s="159" t="s">
        <v>23</v>
      </c>
      <c r="C145" s="160">
        <v>99</v>
      </c>
      <c r="D145" s="161">
        <v>99</v>
      </c>
      <c r="E145" s="162">
        <v>99</v>
      </c>
      <c r="F145" s="161">
        <v>99</v>
      </c>
      <c r="G145" s="161">
        <v>99</v>
      </c>
      <c r="H145" s="163">
        <v>99</v>
      </c>
      <c r="I145" s="161">
        <v>99</v>
      </c>
      <c r="J145" s="161">
        <v>99</v>
      </c>
      <c r="K145" s="161">
        <v>99</v>
      </c>
      <c r="L145" s="164">
        <v>99</v>
      </c>
      <c r="M145" s="161">
        <v>99</v>
      </c>
      <c r="N145" s="513">
        <v>99</v>
      </c>
    </row>
    <row r="146" spans="1:14" ht="12.75">
      <c r="A146" s="165" t="s">
        <v>37</v>
      </c>
      <c r="B146" s="173" t="s">
        <v>17</v>
      </c>
      <c r="C146" s="174">
        <v>327</v>
      </c>
      <c r="D146" s="175">
        <v>297</v>
      </c>
      <c r="E146" s="176">
        <v>273</v>
      </c>
      <c r="F146" s="175">
        <v>257</v>
      </c>
      <c r="G146" s="175">
        <v>242</v>
      </c>
      <c r="H146" s="177">
        <v>229</v>
      </c>
      <c r="I146" s="175">
        <v>216</v>
      </c>
      <c r="J146" s="175">
        <v>203</v>
      </c>
      <c r="K146" s="175">
        <v>193</v>
      </c>
      <c r="L146" s="178">
        <v>184</v>
      </c>
      <c r="M146" s="175">
        <v>177</v>
      </c>
      <c r="N146" s="537">
        <v>171</v>
      </c>
    </row>
    <row r="147" spans="1:14" ht="12.75">
      <c r="A147" s="144" t="s">
        <v>38</v>
      </c>
      <c r="B147" s="152" t="s">
        <v>20</v>
      </c>
      <c r="C147" s="179">
        <v>14.2</v>
      </c>
      <c r="D147" s="180">
        <v>21.3</v>
      </c>
      <c r="E147" s="181">
        <v>26.8</v>
      </c>
      <c r="F147" s="180">
        <v>31.3</v>
      </c>
      <c r="G147" s="180">
        <v>35.1</v>
      </c>
      <c r="H147" s="182">
        <v>38.4</v>
      </c>
      <c r="I147" s="180">
        <v>43.9</v>
      </c>
      <c r="J147" s="180">
        <v>48.4</v>
      </c>
      <c r="K147" s="180">
        <v>52.2</v>
      </c>
      <c r="L147" s="183">
        <v>55.5</v>
      </c>
      <c r="M147" s="180">
        <v>58.4</v>
      </c>
      <c r="N147" s="538">
        <v>61</v>
      </c>
    </row>
    <row r="148" spans="1:14" ht="13.5" thickBot="1">
      <c r="A148" s="440" t="s">
        <v>36</v>
      </c>
      <c r="B148" s="159" t="s">
        <v>23</v>
      </c>
      <c r="C148" s="160">
        <v>90.2</v>
      </c>
      <c r="D148" s="161">
        <v>92.7</v>
      </c>
      <c r="E148" s="162">
        <v>94.1</v>
      </c>
      <c r="F148" s="161">
        <v>95.1</v>
      </c>
      <c r="G148" s="161">
        <v>95.8</v>
      </c>
      <c r="H148" s="163">
        <v>96.3</v>
      </c>
      <c r="I148" s="161">
        <v>97.1</v>
      </c>
      <c r="J148" s="161">
        <v>97.6</v>
      </c>
      <c r="K148" s="161">
        <v>97.9</v>
      </c>
      <c r="L148" s="164">
        <v>98.2</v>
      </c>
      <c r="M148" s="161">
        <v>98.4</v>
      </c>
      <c r="N148" s="513">
        <v>98.5</v>
      </c>
    </row>
    <row r="149" spans="1:14" ht="12.75">
      <c r="A149" s="165" t="s">
        <v>39</v>
      </c>
      <c r="B149" s="145" t="s">
        <v>17</v>
      </c>
      <c r="C149" s="184">
        <v>423</v>
      </c>
      <c r="D149" s="149">
        <v>374</v>
      </c>
      <c r="E149" s="148">
        <v>341</v>
      </c>
      <c r="F149" s="149">
        <v>315</v>
      </c>
      <c r="G149" s="149">
        <v>295</v>
      </c>
      <c r="H149" s="150">
        <v>279</v>
      </c>
      <c r="I149" s="149">
        <v>254</v>
      </c>
      <c r="J149" s="149">
        <v>235</v>
      </c>
      <c r="K149" s="149">
        <v>220</v>
      </c>
      <c r="L149" s="151">
        <v>208</v>
      </c>
      <c r="M149" s="149">
        <v>198</v>
      </c>
      <c r="N149" s="511">
        <v>189</v>
      </c>
    </row>
    <row r="150" spans="1:14" ht="12.75">
      <c r="A150" s="144" t="s">
        <v>40</v>
      </c>
      <c r="B150" s="152" t="s">
        <v>20</v>
      </c>
      <c r="C150" s="153">
        <v>8</v>
      </c>
      <c r="D150" s="154">
        <v>14</v>
      </c>
      <c r="E150" s="155">
        <v>19</v>
      </c>
      <c r="F150" s="154">
        <v>23</v>
      </c>
      <c r="G150" s="154">
        <v>27</v>
      </c>
      <c r="H150" s="156">
        <v>30</v>
      </c>
      <c r="I150" s="154">
        <v>35</v>
      </c>
      <c r="J150" s="154">
        <v>39</v>
      </c>
      <c r="K150" s="154">
        <v>43</v>
      </c>
      <c r="L150" s="157">
        <v>45</v>
      </c>
      <c r="M150" s="154">
        <v>48</v>
      </c>
      <c r="N150" s="512">
        <v>50</v>
      </c>
    </row>
    <row r="151" spans="1:14" ht="13.5" thickBot="1">
      <c r="A151" s="185" t="s">
        <v>41</v>
      </c>
      <c r="B151" s="159" t="s">
        <v>23</v>
      </c>
      <c r="C151" s="160">
        <v>89</v>
      </c>
      <c r="D151" s="161">
        <v>92</v>
      </c>
      <c r="E151" s="162">
        <v>94</v>
      </c>
      <c r="F151" s="161">
        <v>95</v>
      </c>
      <c r="G151" s="161">
        <v>96</v>
      </c>
      <c r="H151" s="163">
        <v>97</v>
      </c>
      <c r="I151" s="161">
        <v>97</v>
      </c>
      <c r="J151" s="161">
        <v>98</v>
      </c>
      <c r="K151" s="161">
        <v>98</v>
      </c>
      <c r="L151" s="164">
        <v>99</v>
      </c>
      <c r="M151" s="161">
        <v>99</v>
      </c>
      <c r="N151" s="513">
        <v>99</v>
      </c>
    </row>
    <row r="152" spans="1:14" ht="12.75">
      <c r="A152" s="165" t="s">
        <v>42</v>
      </c>
      <c r="B152" s="166" t="s">
        <v>17</v>
      </c>
      <c r="C152" s="167">
        <v>405</v>
      </c>
      <c r="D152" s="168">
        <v>370</v>
      </c>
      <c r="E152" s="169">
        <v>345</v>
      </c>
      <c r="F152" s="168">
        <v>326</v>
      </c>
      <c r="G152" s="168">
        <v>310</v>
      </c>
      <c r="H152" s="170">
        <v>298</v>
      </c>
      <c r="I152" s="168">
        <v>277</v>
      </c>
      <c r="J152" s="168">
        <v>262</v>
      </c>
      <c r="K152" s="168">
        <v>249</v>
      </c>
      <c r="L152" s="171">
        <v>239</v>
      </c>
      <c r="M152" s="168">
        <v>230</v>
      </c>
      <c r="N152" s="514">
        <v>223</v>
      </c>
    </row>
    <row r="153" spans="1:14" ht="12.75">
      <c r="A153" s="144" t="s">
        <v>43</v>
      </c>
      <c r="B153" s="152" t="s">
        <v>20</v>
      </c>
      <c r="C153" s="153">
        <v>5</v>
      </c>
      <c r="D153" s="154">
        <v>10</v>
      </c>
      <c r="E153" s="155">
        <v>15</v>
      </c>
      <c r="F153" s="154">
        <v>18</v>
      </c>
      <c r="G153" s="154">
        <v>21</v>
      </c>
      <c r="H153" s="156">
        <v>24</v>
      </c>
      <c r="I153" s="154">
        <v>28</v>
      </c>
      <c r="J153" s="154">
        <v>31</v>
      </c>
      <c r="K153" s="154">
        <v>34</v>
      </c>
      <c r="L153" s="157">
        <v>37</v>
      </c>
      <c r="M153" s="154">
        <v>39</v>
      </c>
      <c r="N153" s="512">
        <v>41</v>
      </c>
    </row>
    <row r="154" spans="1:14" ht="13.5" thickBot="1">
      <c r="A154" s="185" t="s">
        <v>41</v>
      </c>
      <c r="B154" s="159" t="s">
        <v>23</v>
      </c>
      <c r="C154" s="160">
        <v>92</v>
      </c>
      <c r="D154" s="161">
        <v>93</v>
      </c>
      <c r="E154" s="162">
        <v>93</v>
      </c>
      <c r="F154" s="161">
        <v>94</v>
      </c>
      <c r="G154" s="161">
        <v>94</v>
      </c>
      <c r="H154" s="163">
        <v>94</v>
      </c>
      <c r="I154" s="161">
        <v>95</v>
      </c>
      <c r="J154" s="161">
        <v>95</v>
      </c>
      <c r="K154" s="161">
        <v>95</v>
      </c>
      <c r="L154" s="164">
        <v>95</v>
      </c>
      <c r="M154" s="161">
        <v>96</v>
      </c>
      <c r="N154" s="513">
        <v>96</v>
      </c>
    </row>
    <row r="155" spans="1:14" ht="12.75">
      <c r="A155" s="165" t="s">
        <v>44</v>
      </c>
      <c r="B155" s="166" t="s">
        <v>17</v>
      </c>
      <c r="C155" s="167">
        <v>531</v>
      </c>
      <c r="D155" s="168">
        <v>492</v>
      </c>
      <c r="E155" s="169">
        <v>456</v>
      </c>
      <c r="F155" s="168">
        <v>431</v>
      </c>
      <c r="G155" s="168">
        <v>401</v>
      </c>
      <c r="H155" s="170">
        <v>380</v>
      </c>
      <c r="I155" s="168">
        <v>356</v>
      </c>
      <c r="J155" s="168">
        <v>336</v>
      </c>
      <c r="K155" s="168">
        <v>321</v>
      </c>
      <c r="L155" s="171">
        <v>303</v>
      </c>
      <c r="M155" s="168">
        <v>291</v>
      </c>
      <c r="N155" s="514">
        <v>273</v>
      </c>
    </row>
    <row r="156" spans="1:14" ht="12.75">
      <c r="A156" s="144" t="s">
        <v>45</v>
      </c>
      <c r="B156" s="152" t="s">
        <v>20</v>
      </c>
      <c r="C156" s="153">
        <v>1.3</v>
      </c>
      <c r="D156" s="154">
        <v>5</v>
      </c>
      <c r="E156" s="155">
        <v>8</v>
      </c>
      <c r="F156" s="154">
        <v>10</v>
      </c>
      <c r="G156" s="154">
        <v>12</v>
      </c>
      <c r="H156" s="156">
        <v>14</v>
      </c>
      <c r="I156" s="154">
        <v>17</v>
      </c>
      <c r="J156" s="154">
        <v>19</v>
      </c>
      <c r="K156" s="154">
        <v>21</v>
      </c>
      <c r="L156" s="157">
        <v>22</v>
      </c>
      <c r="M156" s="154">
        <v>24</v>
      </c>
      <c r="N156" s="512">
        <v>25</v>
      </c>
    </row>
    <row r="157" spans="1:14" ht="13.5" thickBot="1">
      <c r="A157" s="185" t="s">
        <v>41</v>
      </c>
      <c r="B157" s="159" t="s">
        <v>23</v>
      </c>
      <c r="C157" s="160">
        <v>64</v>
      </c>
      <c r="D157" s="161">
        <v>73</v>
      </c>
      <c r="E157" s="162">
        <v>79</v>
      </c>
      <c r="F157" s="161">
        <v>82</v>
      </c>
      <c r="G157" s="161">
        <v>85</v>
      </c>
      <c r="H157" s="163">
        <v>87</v>
      </c>
      <c r="I157" s="161">
        <v>90</v>
      </c>
      <c r="J157" s="161">
        <v>92</v>
      </c>
      <c r="K157" s="161">
        <v>93</v>
      </c>
      <c r="L157" s="164">
        <v>94</v>
      </c>
      <c r="M157" s="161">
        <v>94</v>
      </c>
      <c r="N157" s="513">
        <v>95</v>
      </c>
    </row>
    <row r="158" spans="1:14" ht="12.75">
      <c r="A158" s="165" t="s">
        <v>46</v>
      </c>
      <c r="B158" s="166" t="s">
        <v>17</v>
      </c>
      <c r="C158" s="167">
        <v>551</v>
      </c>
      <c r="D158" s="168">
        <v>508</v>
      </c>
      <c r="E158" s="169">
        <v>478</v>
      </c>
      <c r="F158" s="168">
        <v>454</v>
      </c>
      <c r="G158" s="168">
        <v>435</v>
      </c>
      <c r="H158" s="170">
        <v>419</v>
      </c>
      <c r="I158" s="168">
        <v>394</v>
      </c>
      <c r="J158" s="168">
        <v>375</v>
      </c>
      <c r="K158" s="168">
        <v>359</v>
      </c>
      <c r="L158" s="171">
        <v>346</v>
      </c>
      <c r="M158" s="168">
        <v>335</v>
      </c>
      <c r="N158" s="514">
        <v>325</v>
      </c>
    </row>
    <row r="159" spans="1:14" ht="12.75">
      <c r="A159" s="144" t="s">
        <v>47</v>
      </c>
      <c r="B159" s="152" t="s">
        <v>20</v>
      </c>
      <c r="C159" s="153">
        <v>2</v>
      </c>
      <c r="D159" s="154">
        <v>4</v>
      </c>
      <c r="E159" s="155">
        <v>6</v>
      </c>
      <c r="F159" s="154">
        <v>7</v>
      </c>
      <c r="G159" s="154">
        <v>9</v>
      </c>
      <c r="H159" s="156">
        <v>10</v>
      </c>
      <c r="I159" s="154">
        <v>12</v>
      </c>
      <c r="J159" s="154">
        <v>14</v>
      </c>
      <c r="K159" s="154">
        <v>15</v>
      </c>
      <c r="L159" s="157">
        <v>16</v>
      </c>
      <c r="M159" s="154">
        <v>17</v>
      </c>
      <c r="N159" s="512">
        <v>18</v>
      </c>
    </row>
    <row r="160" spans="1:14" ht="13.5" thickBot="1">
      <c r="A160" s="185" t="s">
        <v>41</v>
      </c>
      <c r="B160" s="159" t="s">
        <v>23</v>
      </c>
      <c r="C160" s="160">
        <v>67</v>
      </c>
      <c r="D160" s="161">
        <v>74</v>
      </c>
      <c r="E160" s="162">
        <v>78</v>
      </c>
      <c r="F160" s="161">
        <v>80</v>
      </c>
      <c r="G160" s="161">
        <v>83</v>
      </c>
      <c r="H160" s="163">
        <v>84</v>
      </c>
      <c r="I160" s="161">
        <v>87</v>
      </c>
      <c r="J160" s="161">
        <v>88</v>
      </c>
      <c r="K160" s="161">
        <v>90</v>
      </c>
      <c r="L160" s="164">
        <v>91</v>
      </c>
      <c r="M160" s="161">
        <v>91</v>
      </c>
      <c r="N160" s="513">
        <v>92</v>
      </c>
    </row>
    <row r="161" spans="1:14" ht="12.75">
      <c r="A161" s="88"/>
      <c r="B161" s="115"/>
      <c r="C161" s="116"/>
      <c r="D161" s="87"/>
      <c r="E161" s="87"/>
      <c r="F161" s="87"/>
      <c r="G161" s="87"/>
      <c r="H161" s="117"/>
      <c r="I161" s="87"/>
      <c r="J161" s="87"/>
      <c r="K161" s="87"/>
      <c r="L161" s="87"/>
      <c r="M161" s="87"/>
      <c r="N161" s="87"/>
    </row>
    <row r="162" spans="1:14" ht="12.75" customHeight="1" thickBot="1">
      <c r="A162" s="88"/>
      <c r="B162" s="115"/>
      <c r="C162" s="116"/>
      <c r="D162" s="87"/>
      <c r="E162" s="87"/>
      <c r="F162" s="87"/>
      <c r="G162" s="87"/>
      <c r="H162" s="117"/>
      <c r="I162" s="87"/>
      <c r="J162" s="87"/>
      <c r="K162" s="87"/>
      <c r="L162" s="87"/>
      <c r="M162" s="87"/>
      <c r="N162" s="87"/>
    </row>
    <row r="163" spans="1:14" ht="13.5" thickBot="1">
      <c r="A163" s="435"/>
      <c r="B163" s="422" t="s">
        <v>6</v>
      </c>
      <c r="C163" s="186">
        <v>16</v>
      </c>
      <c r="D163" s="187">
        <v>21</v>
      </c>
      <c r="E163" s="187">
        <v>26</v>
      </c>
      <c r="F163" s="188">
        <v>31</v>
      </c>
      <c r="G163" s="188">
        <v>36</v>
      </c>
      <c r="H163" s="189">
        <v>41</v>
      </c>
      <c r="I163" s="188">
        <v>51</v>
      </c>
      <c r="J163" s="188">
        <v>62</v>
      </c>
      <c r="K163" s="351">
        <v>73</v>
      </c>
      <c r="L163" s="522"/>
      <c r="M163" s="116"/>
      <c r="N163" s="116"/>
    </row>
    <row r="164" spans="1:14" ht="15.75" thickBot="1">
      <c r="A164" s="436"/>
      <c r="B164" s="434" t="s">
        <v>8</v>
      </c>
      <c r="C164" s="192">
        <v>15</v>
      </c>
      <c r="D164" s="128">
        <v>20</v>
      </c>
      <c r="E164" s="128">
        <v>25</v>
      </c>
      <c r="F164" s="128">
        <v>30</v>
      </c>
      <c r="G164" s="128">
        <v>35</v>
      </c>
      <c r="H164" s="129">
        <v>40</v>
      </c>
      <c r="I164" s="128">
        <v>50</v>
      </c>
      <c r="J164" s="128">
        <v>60</v>
      </c>
      <c r="K164" s="128">
        <v>70</v>
      </c>
      <c r="L164" s="524">
        <v>80</v>
      </c>
      <c r="M164" s="519">
        <v>90</v>
      </c>
      <c r="N164" s="509">
        <v>100</v>
      </c>
    </row>
    <row r="165" spans="1:14" ht="15">
      <c r="A165" s="437"/>
      <c r="B165" s="422" t="s">
        <v>238</v>
      </c>
      <c r="C165" s="423">
        <v>1.1</v>
      </c>
      <c r="D165" s="424">
        <v>1.45</v>
      </c>
      <c r="E165" s="424">
        <v>1.79</v>
      </c>
      <c r="F165" s="424">
        <v>2.14</v>
      </c>
      <c r="G165" s="424">
        <v>2.48</v>
      </c>
      <c r="H165" s="425">
        <v>2.83</v>
      </c>
      <c r="I165" s="424">
        <v>3.52</v>
      </c>
      <c r="J165" s="424">
        <v>4.27</v>
      </c>
      <c r="K165" s="424">
        <v>5.03</v>
      </c>
      <c r="L165" s="423"/>
      <c r="M165" s="523"/>
      <c r="N165" s="510"/>
    </row>
    <row r="166" spans="1:14" ht="15">
      <c r="A166" s="437" t="s">
        <v>48</v>
      </c>
      <c r="B166" s="126" t="s">
        <v>239</v>
      </c>
      <c r="C166" s="108">
        <v>1.03</v>
      </c>
      <c r="D166" s="128">
        <v>1.38</v>
      </c>
      <c r="E166" s="128">
        <v>1.72</v>
      </c>
      <c r="F166" s="128">
        <v>2.07</v>
      </c>
      <c r="G166" s="128">
        <v>2.41</v>
      </c>
      <c r="H166" s="129">
        <v>2.76</v>
      </c>
      <c r="I166" s="128">
        <v>3.45</v>
      </c>
      <c r="J166" s="128">
        <v>4.14</v>
      </c>
      <c r="K166" s="128">
        <v>4.83</v>
      </c>
      <c r="L166" s="128">
        <v>5.52</v>
      </c>
      <c r="M166" s="128">
        <v>6.21</v>
      </c>
      <c r="N166" s="443">
        <v>6.9</v>
      </c>
    </row>
    <row r="167" spans="1:14" ht="15.75" customHeight="1" thickBot="1">
      <c r="A167" s="136" t="s">
        <v>29</v>
      </c>
      <c r="B167" s="126" t="s">
        <v>241</v>
      </c>
      <c r="C167" s="108">
        <f>H167*SQRT(C164)/SQRT(40)</f>
        <v>0.5817538139110048</v>
      </c>
      <c r="D167" s="109">
        <f>H167*SQRT(D164)/SQRT(40)</f>
        <v>0.6717514421272202</v>
      </c>
      <c r="E167" s="109">
        <f>H167*SQRT(E164)/SQRT(40)</f>
        <v>0.75104094428999</v>
      </c>
      <c r="F167" s="109">
        <f>H167*SQRT(F164)/SQRT(40)</f>
        <v>0.8227241335952167</v>
      </c>
      <c r="G167" s="109">
        <f>H167*SQRT(G164)/SQRT(40)</f>
        <v>0.8886436293588109</v>
      </c>
      <c r="H167" s="110">
        <v>0.95</v>
      </c>
      <c r="I167" s="109">
        <f>H167*SQRT(I164)/SQRT(40)</f>
        <v>1.0621322893124001</v>
      </c>
      <c r="J167" s="109">
        <f>H167*SQRT(J164)/SQRT(40)</f>
        <v>1.1635076278220096</v>
      </c>
      <c r="K167" s="109">
        <f>H167*SQRT(K164)/SQRT(40)</f>
        <v>1.2567318727556804</v>
      </c>
      <c r="L167" s="109">
        <f>H167*SQRT(L166)/SQRT(2.758)</f>
        <v>1.3439899253740293</v>
      </c>
      <c r="M167" s="109">
        <f>H167*SQRT(M166)/SQRT(2.758)</f>
        <v>1.425516585117567</v>
      </c>
      <c r="N167" s="443">
        <f>H167*SQRT(N166)/SQRT(2.758)</f>
        <v>1.5026264171055996</v>
      </c>
    </row>
    <row r="168" spans="1:14" ht="4.5" customHeight="1" thickBot="1">
      <c r="A168" s="139"/>
      <c r="B168" s="140"/>
      <c r="C168" s="194"/>
      <c r="D168" s="142"/>
      <c r="E168" s="142"/>
      <c r="F168" s="142"/>
      <c r="G168" s="142"/>
      <c r="H168" s="143"/>
      <c r="I168" s="142"/>
      <c r="J168" s="142"/>
      <c r="K168" s="142"/>
      <c r="L168" s="521"/>
      <c r="M168" s="142"/>
      <c r="N168" s="518"/>
    </row>
    <row r="169" spans="1:14" ht="12.75">
      <c r="A169" s="435" t="s">
        <v>49</v>
      </c>
      <c r="B169" s="145" t="s">
        <v>17</v>
      </c>
      <c r="C169" s="146">
        <v>199</v>
      </c>
      <c r="D169" s="147">
        <v>194</v>
      </c>
      <c r="E169" s="148">
        <v>190</v>
      </c>
      <c r="F169" s="149">
        <v>186</v>
      </c>
      <c r="G169" s="149">
        <v>183</v>
      </c>
      <c r="H169" s="150">
        <v>181</v>
      </c>
      <c r="I169" s="149">
        <v>176</v>
      </c>
      <c r="J169" s="149">
        <v>173</v>
      </c>
      <c r="K169" s="149">
        <v>170</v>
      </c>
      <c r="L169" s="151">
        <v>167</v>
      </c>
      <c r="M169" s="149">
        <v>165</v>
      </c>
      <c r="N169" s="511">
        <v>163</v>
      </c>
    </row>
    <row r="170" spans="1:14" ht="12.75">
      <c r="A170" s="435" t="s">
        <v>50</v>
      </c>
      <c r="B170" s="152" t="s">
        <v>20</v>
      </c>
      <c r="C170" s="153">
        <v>52</v>
      </c>
      <c r="D170" s="154">
        <v>54</v>
      </c>
      <c r="E170" s="155">
        <v>55</v>
      </c>
      <c r="F170" s="154">
        <v>56</v>
      </c>
      <c r="G170" s="154">
        <v>57</v>
      </c>
      <c r="H170" s="156">
        <v>58</v>
      </c>
      <c r="I170" s="154">
        <v>59</v>
      </c>
      <c r="J170" s="154">
        <v>60</v>
      </c>
      <c r="K170" s="154">
        <v>61</v>
      </c>
      <c r="L170" s="157">
        <v>61</v>
      </c>
      <c r="M170" s="154">
        <v>62</v>
      </c>
      <c r="N170" s="512">
        <v>63</v>
      </c>
    </row>
    <row r="171" spans="1:14" ht="13.5" thickBot="1">
      <c r="A171" s="438"/>
      <c r="B171" s="159" t="s">
        <v>23</v>
      </c>
      <c r="C171" s="160">
        <v>100</v>
      </c>
      <c r="D171" s="161">
        <v>100</v>
      </c>
      <c r="E171" s="162">
        <v>100</v>
      </c>
      <c r="F171" s="161">
        <v>100</v>
      </c>
      <c r="G171" s="161">
        <v>100</v>
      </c>
      <c r="H171" s="163">
        <v>100</v>
      </c>
      <c r="I171" s="161">
        <v>100</v>
      </c>
      <c r="J171" s="161">
        <v>100</v>
      </c>
      <c r="K171" s="161">
        <v>100</v>
      </c>
      <c r="L171" s="164">
        <v>100</v>
      </c>
      <c r="M171" s="161">
        <v>100</v>
      </c>
      <c r="N171" s="513">
        <v>100</v>
      </c>
    </row>
    <row r="172" spans="1:14" ht="12.75">
      <c r="A172" s="439" t="s">
        <v>51</v>
      </c>
      <c r="B172" s="166" t="s">
        <v>17</v>
      </c>
      <c r="C172" s="167">
        <v>250</v>
      </c>
      <c r="D172" s="168">
        <v>232</v>
      </c>
      <c r="E172" s="169">
        <v>219</v>
      </c>
      <c r="F172" s="168">
        <v>209</v>
      </c>
      <c r="G172" s="168">
        <v>200</v>
      </c>
      <c r="H172" s="170">
        <v>194</v>
      </c>
      <c r="I172" s="168">
        <v>182</v>
      </c>
      <c r="J172" s="168">
        <v>174</v>
      </c>
      <c r="K172" s="168">
        <v>167</v>
      </c>
      <c r="L172" s="171">
        <v>161</v>
      </c>
      <c r="M172" s="168">
        <v>156</v>
      </c>
      <c r="N172" s="514">
        <v>152</v>
      </c>
    </row>
    <row r="173" spans="1:14" ht="12.75">
      <c r="A173" s="435" t="s">
        <v>52</v>
      </c>
      <c r="B173" s="152" t="s">
        <v>20</v>
      </c>
      <c r="C173" s="153">
        <v>33</v>
      </c>
      <c r="D173" s="154">
        <v>38</v>
      </c>
      <c r="E173" s="155">
        <v>42</v>
      </c>
      <c r="F173" s="154">
        <v>46</v>
      </c>
      <c r="G173" s="154">
        <v>49</v>
      </c>
      <c r="H173" s="156">
        <v>52</v>
      </c>
      <c r="I173" s="154">
        <v>56</v>
      </c>
      <c r="J173" s="154">
        <v>60</v>
      </c>
      <c r="K173" s="154">
        <v>62</v>
      </c>
      <c r="L173" s="157">
        <v>65</v>
      </c>
      <c r="M173" s="154">
        <v>67</v>
      </c>
      <c r="N173" s="512">
        <v>69</v>
      </c>
    </row>
    <row r="174" spans="1:14" ht="13.5" thickBot="1">
      <c r="A174" s="438"/>
      <c r="B174" s="159" t="s">
        <v>23</v>
      </c>
      <c r="C174" s="160">
        <v>100</v>
      </c>
      <c r="D174" s="161">
        <v>100</v>
      </c>
      <c r="E174" s="162">
        <v>100</v>
      </c>
      <c r="F174" s="161">
        <v>100</v>
      </c>
      <c r="G174" s="161">
        <v>100</v>
      </c>
      <c r="H174" s="163">
        <v>100</v>
      </c>
      <c r="I174" s="161">
        <v>100</v>
      </c>
      <c r="J174" s="161">
        <v>100</v>
      </c>
      <c r="K174" s="161">
        <v>100</v>
      </c>
      <c r="L174" s="164">
        <v>100</v>
      </c>
      <c r="M174" s="161">
        <v>100</v>
      </c>
      <c r="N174" s="513">
        <v>100</v>
      </c>
    </row>
    <row r="175" spans="1:14" ht="12.75">
      <c r="A175" s="439" t="s">
        <v>53</v>
      </c>
      <c r="B175" s="166" t="s">
        <v>17</v>
      </c>
      <c r="C175" s="167">
        <v>269</v>
      </c>
      <c r="D175" s="168">
        <v>255</v>
      </c>
      <c r="E175" s="169">
        <v>244</v>
      </c>
      <c r="F175" s="168">
        <v>236</v>
      </c>
      <c r="G175" s="168">
        <v>228</v>
      </c>
      <c r="H175" s="170">
        <v>222</v>
      </c>
      <c r="I175" s="168">
        <v>211</v>
      </c>
      <c r="J175" s="168">
        <v>203</v>
      </c>
      <c r="K175" s="168">
        <v>195</v>
      </c>
      <c r="L175" s="171">
        <v>189</v>
      </c>
      <c r="M175" s="168">
        <v>183</v>
      </c>
      <c r="N175" s="514">
        <v>178</v>
      </c>
    </row>
    <row r="176" spans="1:14" ht="12.75">
      <c r="A176" s="435" t="s">
        <v>54</v>
      </c>
      <c r="B176" s="152" t="s">
        <v>20</v>
      </c>
      <c r="C176" s="153">
        <v>28</v>
      </c>
      <c r="D176" s="154">
        <v>32</v>
      </c>
      <c r="E176" s="155">
        <v>35</v>
      </c>
      <c r="F176" s="154">
        <v>38</v>
      </c>
      <c r="G176" s="154">
        <v>41</v>
      </c>
      <c r="H176" s="156">
        <v>43</v>
      </c>
      <c r="I176" s="154">
        <v>47</v>
      </c>
      <c r="J176" s="154">
        <v>50</v>
      </c>
      <c r="K176" s="154">
        <v>52</v>
      </c>
      <c r="L176" s="157">
        <v>54</v>
      </c>
      <c r="M176" s="154">
        <v>56</v>
      </c>
      <c r="N176" s="512">
        <v>58</v>
      </c>
    </row>
    <row r="177" spans="1:14" ht="13.5" thickBot="1">
      <c r="A177" s="198" t="s">
        <v>55</v>
      </c>
      <c r="B177" s="159" t="s">
        <v>23</v>
      </c>
      <c r="C177" s="160">
        <v>98</v>
      </c>
      <c r="D177" s="161">
        <v>98</v>
      </c>
      <c r="E177" s="162">
        <v>98</v>
      </c>
      <c r="F177" s="161">
        <v>98</v>
      </c>
      <c r="G177" s="161">
        <v>98</v>
      </c>
      <c r="H177" s="163">
        <v>98</v>
      </c>
      <c r="I177" s="161">
        <v>98</v>
      </c>
      <c r="J177" s="161">
        <v>98</v>
      </c>
      <c r="K177" s="161">
        <v>98</v>
      </c>
      <c r="L177" s="164">
        <v>98</v>
      </c>
      <c r="M177" s="161">
        <v>98</v>
      </c>
      <c r="N177" s="513">
        <v>99</v>
      </c>
    </row>
    <row r="178" spans="1:14" ht="12.75">
      <c r="A178" s="439" t="s">
        <v>56</v>
      </c>
      <c r="B178" s="173" t="s">
        <v>17</v>
      </c>
      <c r="C178" s="174">
        <v>380</v>
      </c>
      <c r="D178" s="199">
        <v>344</v>
      </c>
      <c r="E178" s="199">
        <v>315</v>
      </c>
      <c r="F178" s="199">
        <v>294</v>
      </c>
      <c r="G178" s="199">
        <v>277</v>
      </c>
      <c r="H178" s="200">
        <v>262</v>
      </c>
      <c r="I178" s="199">
        <v>244</v>
      </c>
      <c r="J178" s="199">
        <v>231</v>
      </c>
      <c r="K178" s="199">
        <v>221</v>
      </c>
      <c r="L178" s="201">
        <v>213</v>
      </c>
      <c r="M178" s="199">
        <v>204</v>
      </c>
      <c r="N178" s="199">
        <v>197</v>
      </c>
    </row>
    <row r="179" spans="1:14" ht="12.75">
      <c r="A179" s="435" t="s">
        <v>57</v>
      </c>
      <c r="B179" s="152" t="s">
        <v>20</v>
      </c>
      <c r="C179" s="179">
        <v>8.4</v>
      </c>
      <c r="D179" s="202">
        <v>14.7</v>
      </c>
      <c r="E179" s="202">
        <v>19.6</v>
      </c>
      <c r="F179" s="202">
        <v>23.6</v>
      </c>
      <c r="G179" s="202">
        <v>27</v>
      </c>
      <c r="H179" s="182">
        <v>29.9</v>
      </c>
      <c r="I179" s="202">
        <v>34.8</v>
      </c>
      <c r="J179" s="202">
        <v>38.8</v>
      </c>
      <c r="K179" s="202">
        <v>42.2</v>
      </c>
      <c r="L179" s="203">
        <v>45.1</v>
      </c>
      <c r="M179" s="202">
        <v>47.7</v>
      </c>
      <c r="N179" s="202">
        <v>50</v>
      </c>
    </row>
    <row r="180" spans="1:14" ht="13.5" thickBot="1">
      <c r="A180" s="204" t="s">
        <v>58</v>
      </c>
      <c r="B180" s="159" t="s">
        <v>23</v>
      </c>
      <c r="C180" s="160">
        <v>86</v>
      </c>
      <c r="D180" s="205">
        <v>89.3</v>
      </c>
      <c r="E180" s="205">
        <v>91.3</v>
      </c>
      <c r="F180" s="205">
        <v>92.6</v>
      </c>
      <c r="G180" s="205">
        <v>93.6</v>
      </c>
      <c r="H180" s="163">
        <v>94.4</v>
      </c>
      <c r="I180" s="205">
        <v>95.4</v>
      </c>
      <c r="J180" s="205">
        <v>96.1</v>
      </c>
      <c r="K180" s="205">
        <v>96.7</v>
      </c>
      <c r="L180" s="206">
        <v>97.1</v>
      </c>
      <c r="M180" s="205">
        <v>97.4</v>
      </c>
      <c r="N180" s="205">
        <v>97.6</v>
      </c>
    </row>
    <row r="181" spans="1:14" ht="12.75">
      <c r="A181" s="439" t="s">
        <v>59</v>
      </c>
      <c r="B181" s="145" t="s">
        <v>17</v>
      </c>
      <c r="C181" s="184">
        <v>423</v>
      </c>
      <c r="D181" s="168">
        <v>393</v>
      </c>
      <c r="E181" s="169">
        <v>369</v>
      </c>
      <c r="F181" s="168">
        <v>350</v>
      </c>
      <c r="G181" s="168">
        <v>334</v>
      </c>
      <c r="H181" s="170">
        <v>319</v>
      </c>
      <c r="I181" s="168">
        <v>296</v>
      </c>
      <c r="J181" s="168">
        <v>277</v>
      </c>
      <c r="K181" s="168">
        <v>261</v>
      </c>
      <c r="L181" s="171">
        <v>247</v>
      </c>
      <c r="M181" s="168">
        <v>234</v>
      </c>
      <c r="N181" s="514">
        <v>223</v>
      </c>
    </row>
    <row r="182" spans="1:14" ht="12.75">
      <c r="A182" s="435" t="s">
        <v>60</v>
      </c>
      <c r="B182" s="152" t="s">
        <v>20</v>
      </c>
      <c r="C182" s="153">
        <v>7</v>
      </c>
      <c r="D182" s="154">
        <v>11</v>
      </c>
      <c r="E182" s="155">
        <v>15</v>
      </c>
      <c r="F182" s="154">
        <v>18</v>
      </c>
      <c r="G182" s="154">
        <v>20</v>
      </c>
      <c r="H182" s="156">
        <v>22</v>
      </c>
      <c r="I182" s="154">
        <v>26</v>
      </c>
      <c r="J182" s="154">
        <v>29</v>
      </c>
      <c r="K182" s="154">
        <v>31</v>
      </c>
      <c r="L182" s="157">
        <v>33</v>
      </c>
      <c r="M182" s="154">
        <v>35</v>
      </c>
      <c r="N182" s="512">
        <v>37</v>
      </c>
    </row>
    <row r="183" spans="1:14" ht="13.5" thickBot="1">
      <c r="A183" s="440" t="s">
        <v>36</v>
      </c>
      <c r="B183" s="159" t="s">
        <v>23</v>
      </c>
      <c r="C183" s="160">
        <v>79</v>
      </c>
      <c r="D183" s="161">
        <v>85</v>
      </c>
      <c r="E183" s="162">
        <v>88</v>
      </c>
      <c r="F183" s="161">
        <v>91</v>
      </c>
      <c r="G183" s="161">
        <v>92</v>
      </c>
      <c r="H183" s="163">
        <v>93</v>
      </c>
      <c r="I183" s="161">
        <v>95</v>
      </c>
      <c r="J183" s="161">
        <v>96</v>
      </c>
      <c r="K183" s="161">
        <v>96</v>
      </c>
      <c r="L183" s="164">
        <v>97</v>
      </c>
      <c r="M183" s="161">
        <v>97</v>
      </c>
      <c r="N183" s="513">
        <v>98</v>
      </c>
    </row>
    <row r="184" spans="1:14" ht="12.75">
      <c r="A184" s="439" t="s">
        <v>61</v>
      </c>
      <c r="B184" s="166" t="s">
        <v>17</v>
      </c>
      <c r="C184" s="167">
        <v>546</v>
      </c>
      <c r="D184" s="168">
        <v>492</v>
      </c>
      <c r="E184" s="169">
        <v>454</v>
      </c>
      <c r="F184" s="168">
        <v>425</v>
      </c>
      <c r="G184" s="168">
        <v>401</v>
      </c>
      <c r="H184" s="170">
        <v>382</v>
      </c>
      <c r="I184" s="168">
        <v>353</v>
      </c>
      <c r="J184" s="168">
        <v>330</v>
      </c>
      <c r="K184" s="168">
        <v>312</v>
      </c>
      <c r="L184" s="171">
        <v>297</v>
      </c>
      <c r="M184" s="168">
        <v>285</v>
      </c>
      <c r="N184" s="514">
        <v>274</v>
      </c>
    </row>
    <row r="185" spans="1:14" ht="12.75">
      <c r="A185" s="435" t="s">
        <v>62</v>
      </c>
      <c r="B185" s="152" t="s">
        <v>20</v>
      </c>
      <c r="C185" s="153">
        <v>2</v>
      </c>
      <c r="D185" s="154">
        <v>5</v>
      </c>
      <c r="E185" s="155">
        <v>8</v>
      </c>
      <c r="F185" s="154">
        <v>10</v>
      </c>
      <c r="G185" s="154">
        <v>12</v>
      </c>
      <c r="H185" s="156">
        <v>14</v>
      </c>
      <c r="I185" s="154">
        <v>17</v>
      </c>
      <c r="J185" s="154">
        <v>19</v>
      </c>
      <c r="K185" s="154">
        <v>21</v>
      </c>
      <c r="L185" s="157">
        <v>23</v>
      </c>
      <c r="M185" s="154">
        <v>25</v>
      </c>
      <c r="N185" s="512">
        <v>26</v>
      </c>
    </row>
    <row r="186" spans="1:14" ht="13.5" thickBot="1">
      <c r="A186" s="440" t="s">
        <v>36</v>
      </c>
      <c r="B186" s="207" t="s">
        <v>23</v>
      </c>
      <c r="C186" s="208">
        <v>68</v>
      </c>
      <c r="D186" s="161">
        <v>74</v>
      </c>
      <c r="E186" s="162">
        <v>78</v>
      </c>
      <c r="F186" s="161">
        <v>81</v>
      </c>
      <c r="G186" s="161">
        <v>83</v>
      </c>
      <c r="H186" s="163">
        <v>85</v>
      </c>
      <c r="I186" s="161">
        <v>87</v>
      </c>
      <c r="J186" s="161">
        <v>89</v>
      </c>
      <c r="K186" s="161">
        <v>90</v>
      </c>
      <c r="L186" s="164">
        <v>91</v>
      </c>
      <c r="M186" s="161">
        <v>92</v>
      </c>
      <c r="N186" s="513">
        <v>92</v>
      </c>
    </row>
    <row r="187" spans="1:14" ht="12.75">
      <c r="A187" s="439" t="s">
        <v>63</v>
      </c>
      <c r="B187" s="173" t="s">
        <v>17</v>
      </c>
      <c r="C187" s="146">
        <v>520</v>
      </c>
      <c r="D187" s="168">
        <v>484</v>
      </c>
      <c r="E187" s="169">
        <v>456</v>
      </c>
      <c r="F187" s="168">
        <v>434</v>
      </c>
      <c r="G187" s="168">
        <v>414</v>
      </c>
      <c r="H187" s="170">
        <v>400</v>
      </c>
      <c r="I187" s="168">
        <v>370</v>
      </c>
      <c r="J187" s="168">
        <v>347</v>
      </c>
      <c r="K187" s="168">
        <v>328</v>
      </c>
      <c r="L187" s="171">
        <v>311</v>
      </c>
      <c r="M187" s="168">
        <v>296</v>
      </c>
      <c r="N187" s="514">
        <v>283</v>
      </c>
    </row>
    <row r="188" spans="1:14" ht="12.75">
      <c r="A188" s="435" t="s">
        <v>64</v>
      </c>
      <c r="B188" s="152" t="s">
        <v>20</v>
      </c>
      <c r="C188" s="153">
        <v>3</v>
      </c>
      <c r="D188" s="154">
        <v>6</v>
      </c>
      <c r="E188" s="155">
        <v>8</v>
      </c>
      <c r="F188" s="154">
        <v>10</v>
      </c>
      <c r="G188" s="154">
        <v>12</v>
      </c>
      <c r="H188" s="156">
        <v>14</v>
      </c>
      <c r="I188" s="154">
        <v>16</v>
      </c>
      <c r="J188" s="154">
        <v>18</v>
      </c>
      <c r="K188" s="154">
        <v>20</v>
      </c>
      <c r="L188" s="157">
        <v>21</v>
      </c>
      <c r="M188" s="154">
        <v>23</v>
      </c>
      <c r="N188" s="512">
        <v>24</v>
      </c>
    </row>
    <row r="189" spans="1:14" ht="13.5" thickBot="1">
      <c r="A189" s="440" t="s">
        <v>36</v>
      </c>
      <c r="B189" s="159" t="s">
        <v>23</v>
      </c>
      <c r="C189" s="160">
        <v>52</v>
      </c>
      <c r="D189" s="161">
        <v>67</v>
      </c>
      <c r="E189" s="162">
        <v>75</v>
      </c>
      <c r="F189" s="161">
        <v>80</v>
      </c>
      <c r="G189" s="161">
        <v>83</v>
      </c>
      <c r="H189" s="163">
        <v>86</v>
      </c>
      <c r="I189" s="161">
        <v>89</v>
      </c>
      <c r="J189" s="161">
        <v>92</v>
      </c>
      <c r="K189" s="161">
        <v>93</v>
      </c>
      <c r="L189" s="164">
        <v>94</v>
      </c>
      <c r="M189" s="161">
        <v>95</v>
      </c>
      <c r="N189" s="513">
        <v>96</v>
      </c>
    </row>
    <row r="190" spans="1:14" ht="12.75">
      <c r="A190" s="439" t="s">
        <v>65</v>
      </c>
      <c r="B190" s="166" t="s">
        <v>17</v>
      </c>
      <c r="C190" s="167">
        <v>541</v>
      </c>
      <c r="D190" s="168">
        <v>506</v>
      </c>
      <c r="E190" s="169">
        <v>480</v>
      </c>
      <c r="F190" s="168">
        <v>460</v>
      </c>
      <c r="G190" s="168">
        <v>443</v>
      </c>
      <c r="H190" s="170">
        <v>430</v>
      </c>
      <c r="I190" s="168">
        <v>408</v>
      </c>
      <c r="J190" s="168">
        <v>391</v>
      </c>
      <c r="K190" s="168">
        <v>377</v>
      </c>
      <c r="L190" s="171">
        <v>365</v>
      </c>
      <c r="M190" s="168">
        <v>355</v>
      </c>
      <c r="N190" s="514">
        <v>346</v>
      </c>
    </row>
    <row r="191" spans="1:14" ht="12.75">
      <c r="A191" s="435" t="s">
        <v>66</v>
      </c>
      <c r="B191" s="152" t="s">
        <v>20</v>
      </c>
      <c r="C191" s="153">
        <v>2</v>
      </c>
      <c r="D191" s="154">
        <v>5</v>
      </c>
      <c r="E191" s="155">
        <v>6</v>
      </c>
      <c r="F191" s="154">
        <v>8</v>
      </c>
      <c r="G191" s="154">
        <v>9</v>
      </c>
      <c r="H191" s="156">
        <v>10</v>
      </c>
      <c r="I191" s="154">
        <v>12</v>
      </c>
      <c r="J191" s="154">
        <v>13</v>
      </c>
      <c r="K191" s="154">
        <v>15</v>
      </c>
      <c r="L191" s="157">
        <v>16</v>
      </c>
      <c r="M191" s="154">
        <v>17</v>
      </c>
      <c r="N191" s="512">
        <v>18</v>
      </c>
    </row>
    <row r="192" spans="1:14" ht="13.5" thickBot="1">
      <c r="A192" s="440" t="s">
        <v>36</v>
      </c>
      <c r="B192" s="159" t="s">
        <v>23</v>
      </c>
      <c r="C192" s="160">
        <v>66</v>
      </c>
      <c r="D192" s="161">
        <v>71</v>
      </c>
      <c r="E192" s="162">
        <v>75</v>
      </c>
      <c r="F192" s="161">
        <v>77</v>
      </c>
      <c r="G192" s="161">
        <v>79</v>
      </c>
      <c r="H192" s="163">
        <v>81</v>
      </c>
      <c r="I192" s="161">
        <v>83</v>
      </c>
      <c r="J192" s="161">
        <v>85</v>
      </c>
      <c r="K192" s="161">
        <v>86</v>
      </c>
      <c r="L192" s="164">
        <v>87</v>
      </c>
      <c r="M192" s="161">
        <v>88</v>
      </c>
      <c r="N192" s="513">
        <v>89</v>
      </c>
    </row>
    <row r="193" spans="1:14" ht="13.5" thickBot="1">
      <c r="A193" s="114"/>
      <c r="B193" s="115"/>
      <c r="C193" s="116"/>
      <c r="D193" s="87"/>
      <c r="E193" s="87"/>
      <c r="F193" s="87"/>
      <c r="G193" s="87"/>
      <c r="H193" s="117"/>
      <c r="I193" s="87"/>
      <c r="J193" s="87"/>
      <c r="K193" s="87"/>
      <c r="L193" s="87"/>
      <c r="M193" s="87"/>
      <c r="N193" s="87"/>
    </row>
    <row r="194" spans="1:14" ht="13.5" thickBot="1">
      <c r="A194" s="209"/>
      <c r="B194" s="118" t="s">
        <v>6</v>
      </c>
      <c r="C194" s="119">
        <v>16</v>
      </c>
      <c r="D194" s="120">
        <v>21</v>
      </c>
      <c r="E194" s="120">
        <v>26</v>
      </c>
      <c r="F194" s="188">
        <v>31</v>
      </c>
      <c r="G194" s="188">
        <v>36</v>
      </c>
      <c r="H194" s="189">
        <v>41</v>
      </c>
      <c r="I194" s="188">
        <v>52</v>
      </c>
      <c r="J194" s="188">
        <v>62</v>
      </c>
      <c r="K194" s="351">
        <v>73</v>
      </c>
      <c r="L194" s="522"/>
      <c r="M194" s="116"/>
      <c r="N194" s="116"/>
    </row>
    <row r="195" spans="1:14" ht="15.75" thickBot="1">
      <c r="A195" s="210"/>
      <c r="B195" s="126" t="s">
        <v>8</v>
      </c>
      <c r="C195" s="192">
        <v>15</v>
      </c>
      <c r="D195" s="128">
        <v>20</v>
      </c>
      <c r="E195" s="128">
        <v>25</v>
      </c>
      <c r="F195" s="128">
        <v>30</v>
      </c>
      <c r="G195" s="128">
        <v>35</v>
      </c>
      <c r="H195" s="129">
        <v>40</v>
      </c>
      <c r="I195" s="128">
        <v>50</v>
      </c>
      <c r="J195" s="128">
        <v>60</v>
      </c>
      <c r="K195" s="355">
        <v>70</v>
      </c>
      <c r="L195" s="524">
        <v>80</v>
      </c>
      <c r="M195" s="519">
        <v>90</v>
      </c>
      <c r="N195" s="509">
        <v>100</v>
      </c>
    </row>
    <row r="196" spans="1:14" ht="15">
      <c r="A196" s="210" t="s">
        <v>67</v>
      </c>
      <c r="B196" s="422" t="s">
        <v>238</v>
      </c>
      <c r="C196" s="423">
        <v>1.1</v>
      </c>
      <c r="D196" s="424">
        <v>1.45</v>
      </c>
      <c r="E196" s="424">
        <v>1.79</v>
      </c>
      <c r="F196" s="424">
        <v>2.14</v>
      </c>
      <c r="G196" s="424">
        <v>2.48</v>
      </c>
      <c r="H196" s="425">
        <v>2.83</v>
      </c>
      <c r="I196" s="424">
        <v>3.59</v>
      </c>
      <c r="J196" s="424">
        <v>4.27</v>
      </c>
      <c r="K196" s="441">
        <v>5.03</v>
      </c>
      <c r="L196" s="423"/>
      <c r="M196" s="523"/>
      <c r="N196" s="510"/>
    </row>
    <row r="197" spans="1:15" ht="15">
      <c r="A197" s="210"/>
      <c r="B197" s="126" t="s">
        <v>239</v>
      </c>
      <c r="C197" s="108">
        <v>1.03</v>
      </c>
      <c r="D197" s="128">
        <v>1.38</v>
      </c>
      <c r="E197" s="128">
        <v>1.72</v>
      </c>
      <c r="F197" s="128">
        <v>2.07</v>
      </c>
      <c r="G197" s="128">
        <v>2.41</v>
      </c>
      <c r="H197" s="129">
        <v>2.76</v>
      </c>
      <c r="I197" s="128">
        <v>3.45</v>
      </c>
      <c r="J197" s="128">
        <v>4.14</v>
      </c>
      <c r="K197" s="128">
        <v>4.83</v>
      </c>
      <c r="L197" s="128">
        <v>5.52</v>
      </c>
      <c r="M197" s="128">
        <v>6.21</v>
      </c>
      <c r="N197" s="443">
        <v>6.9</v>
      </c>
      <c r="O197" s="525"/>
    </row>
    <row r="198" spans="1:15" ht="13.5" thickBot="1">
      <c r="A198" s="136" t="s">
        <v>29</v>
      </c>
      <c r="B198" s="126" t="s">
        <v>241</v>
      </c>
      <c r="C198" s="108">
        <f>H198*SQRT(C195)/SQRT(40)</f>
        <v>0.6981045766932057</v>
      </c>
      <c r="D198" s="109">
        <f>H198*SQRT(D195)/SQRT(40)</f>
        <v>0.8061017305526641</v>
      </c>
      <c r="E198" s="109">
        <f>H198*SQRT(E195)/SQRT(40)</f>
        <v>0.9012491331479879</v>
      </c>
      <c r="F198" s="109">
        <f>H198*SQRT(F195)/SQRT(40)</f>
        <v>0.9872689603142599</v>
      </c>
      <c r="G198" s="109">
        <f>H198*SQRT(G195)/SQRT(40)</f>
        <v>1.0663723552305733</v>
      </c>
      <c r="H198" s="110">
        <v>1.14</v>
      </c>
      <c r="I198" s="109">
        <f>H198*SQRT(I195)/SQRT(40)</f>
        <v>1.27455874717488</v>
      </c>
      <c r="J198" s="133">
        <f>H198*SQRT(J195)/SQRT(40)</f>
        <v>1.3962091533864114</v>
      </c>
      <c r="K198" s="109">
        <f>H198*SQRT(K197)/SQRT(2.758)</f>
        <v>1.5086249496076487</v>
      </c>
      <c r="L198" s="109">
        <f>H198*SQRT(L197)/SQRT(2.758)</f>
        <v>1.6127879104488354</v>
      </c>
      <c r="M198" s="109">
        <f>H198*SQRT(M197)/SQRT(2.758)</f>
        <v>1.7106199021410804</v>
      </c>
      <c r="N198" s="443">
        <f>H198*SQRT(N197)/SQRT(2.758)</f>
        <v>1.8031517005267195</v>
      </c>
      <c r="O198" s="526"/>
    </row>
    <row r="199" spans="1:15" ht="4.5" customHeight="1" thickBot="1">
      <c r="A199" s="139"/>
      <c r="B199" s="140"/>
      <c r="C199" s="194"/>
      <c r="D199" s="142"/>
      <c r="E199" s="142"/>
      <c r="F199" s="142"/>
      <c r="G199" s="142"/>
      <c r="H199" s="143"/>
      <c r="I199" s="520"/>
      <c r="J199" s="521"/>
      <c r="K199" s="521"/>
      <c r="L199" s="521"/>
      <c r="M199" s="521"/>
      <c r="N199" s="521"/>
      <c r="O199" s="527"/>
    </row>
    <row r="200" spans="1:15" ht="12.75">
      <c r="A200" s="211" t="s">
        <v>68</v>
      </c>
      <c r="B200" s="145" t="s">
        <v>17</v>
      </c>
      <c r="C200" s="146">
        <v>208</v>
      </c>
      <c r="D200" s="147">
        <v>198</v>
      </c>
      <c r="E200" s="148">
        <v>190</v>
      </c>
      <c r="F200" s="149">
        <v>183</v>
      </c>
      <c r="G200" s="149">
        <v>178</v>
      </c>
      <c r="H200" s="150">
        <v>173</v>
      </c>
      <c r="I200" s="149">
        <v>165</v>
      </c>
      <c r="J200" s="149">
        <v>159</v>
      </c>
      <c r="K200" s="149">
        <v>153</v>
      </c>
      <c r="L200" s="151">
        <v>149</v>
      </c>
      <c r="M200" s="149">
        <v>144</v>
      </c>
      <c r="N200" s="511">
        <v>141</v>
      </c>
      <c r="O200" s="528"/>
    </row>
    <row r="201" spans="1:14" ht="12.75">
      <c r="A201" s="211" t="s">
        <v>69</v>
      </c>
      <c r="B201" s="152" t="s">
        <v>20</v>
      </c>
      <c r="C201" s="153">
        <v>47</v>
      </c>
      <c r="D201" s="154">
        <v>51</v>
      </c>
      <c r="E201" s="155">
        <v>54</v>
      </c>
      <c r="F201" s="154">
        <v>56</v>
      </c>
      <c r="G201" s="154">
        <v>58</v>
      </c>
      <c r="H201" s="156">
        <v>60</v>
      </c>
      <c r="I201" s="154">
        <v>63</v>
      </c>
      <c r="J201" s="154">
        <v>65</v>
      </c>
      <c r="K201" s="154">
        <v>67</v>
      </c>
      <c r="L201" s="157">
        <v>69</v>
      </c>
      <c r="M201" s="154">
        <v>70</v>
      </c>
      <c r="N201" s="512">
        <v>72</v>
      </c>
    </row>
    <row r="202" spans="1:14" ht="13.5" thickBot="1">
      <c r="A202" s="211"/>
      <c r="B202" s="207" t="s">
        <v>23</v>
      </c>
      <c r="C202" s="160">
        <v>99</v>
      </c>
      <c r="D202" s="161">
        <v>99</v>
      </c>
      <c r="E202" s="162">
        <v>99</v>
      </c>
      <c r="F202" s="161">
        <v>99</v>
      </c>
      <c r="G202" s="161">
        <v>98</v>
      </c>
      <c r="H202" s="163">
        <v>98</v>
      </c>
      <c r="I202" s="161">
        <v>98</v>
      </c>
      <c r="J202" s="161">
        <v>97</v>
      </c>
      <c r="K202" s="161">
        <v>97</v>
      </c>
      <c r="L202" s="164">
        <v>96</v>
      </c>
      <c r="M202" s="161">
        <v>96</v>
      </c>
      <c r="N202" s="513">
        <v>96</v>
      </c>
    </row>
    <row r="203" spans="1:14" ht="12.75">
      <c r="A203" s="212" t="s">
        <v>70</v>
      </c>
      <c r="B203" s="173" t="s">
        <v>17</v>
      </c>
      <c r="C203" s="146">
        <v>264</v>
      </c>
      <c r="D203" s="147">
        <v>249</v>
      </c>
      <c r="E203" s="213">
        <v>237</v>
      </c>
      <c r="F203" s="147">
        <v>228</v>
      </c>
      <c r="G203" s="147">
        <v>221</v>
      </c>
      <c r="H203" s="214">
        <v>215</v>
      </c>
      <c r="I203" s="147">
        <v>205</v>
      </c>
      <c r="J203" s="147">
        <v>197</v>
      </c>
      <c r="K203" s="147">
        <v>191</v>
      </c>
      <c r="L203" s="215">
        <v>186</v>
      </c>
      <c r="M203" s="147">
        <v>181</v>
      </c>
      <c r="N203" s="515">
        <v>177</v>
      </c>
    </row>
    <row r="204" spans="1:14" ht="12.75">
      <c r="A204" s="211" t="s">
        <v>71</v>
      </c>
      <c r="B204" s="152" t="s">
        <v>20</v>
      </c>
      <c r="C204" s="153">
        <v>34</v>
      </c>
      <c r="D204" s="154">
        <v>38</v>
      </c>
      <c r="E204" s="155">
        <v>42</v>
      </c>
      <c r="F204" s="154">
        <v>45</v>
      </c>
      <c r="G204" s="154">
        <v>47</v>
      </c>
      <c r="H204" s="156">
        <v>49</v>
      </c>
      <c r="I204" s="154">
        <v>53</v>
      </c>
      <c r="J204" s="154">
        <v>56</v>
      </c>
      <c r="K204" s="154">
        <v>58</v>
      </c>
      <c r="L204" s="157">
        <v>60</v>
      </c>
      <c r="M204" s="154">
        <v>62</v>
      </c>
      <c r="N204" s="512">
        <v>64</v>
      </c>
    </row>
    <row r="205" spans="1:14" ht="13.5" thickBot="1">
      <c r="A205" s="211"/>
      <c r="B205" s="159" t="s">
        <v>23</v>
      </c>
      <c r="C205" s="160">
        <v>99</v>
      </c>
      <c r="D205" s="161">
        <v>99</v>
      </c>
      <c r="E205" s="162">
        <v>99</v>
      </c>
      <c r="F205" s="161">
        <v>99</v>
      </c>
      <c r="G205" s="161">
        <v>99</v>
      </c>
      <c r="H205" s="163">
        <v>99</v>
      </c>
      <c r="I205" s="161">
        <v>99</v>
      </c>
      <c r="J205" s="161">
        <v>99</v>
      </c>
      <c r="K205" s="161">
        <v>99</v>
      </c>
      <c r="L205" s="164">
        <v>99</v>
      </c>
      <c r="M205" s="161">
        <v>99</v>
      </c>
      <c r="N205" s="513">
        <v>99</v>
      </c>
    </row>
    <row r="206" spans="1:14" ht="12.75">
      <c r="A206" s="212" t="s">
        <v>72</v>
      </c>
      <c r="B206" s="173" t="s">
        <v>17</v>
      </c>
      <c r="C206" s="146">
        <v>363</v>
      </c>
      <c r="D206" s="168">
        <v>338</v>
      </c>
      <c r="E206" s="169">
        <v>319</v>
      </c>
      <c r="F206" s="168">
        <v>303</v>
      </c>
      <c r="G206" s="168">
        <v>290</v>
      </c>
      <c r="H206" s="170">
        <v>279</v>
      </c>
      <c r="I206" s="168">
        <v>260</v>
      </c>
      <c r="J206" s="168">
        <v>244</v>
      </c>
      <c r="K206" s="168">
        <v>231</v>
      </c>
      <c r="L206" s="171">
        <v>220</v>
      </c>
      <c r="M206" s="168">
        <v>209</v>
      </c>
      <c r="N206" s="514">
        <v>200</v>
      </c>
    </row>
    <row r="207" spans="1:14" ht="12.75">
      <c r="A207" s="211" t="s">
        <v>73</v>
      </c>
      <c r="B207" s="152" t="s">
        <v>20</v>
      </c>
      <c r="C207" s="153">
        <v>11</v>
      </c>
      <c r="D207" s="154">
        <v>16</v>
      </c>
      <c r="E207" s="155">
        <v>20</v>
      </c>
      <c r="F207" s="154">
        <v>24</v>
      </c>
      <c r="G207" s="154">
        <v>27</v>
      </c>
      <c r="H207" s="156">
        <v>29</v>
      </c>
      <c r="I207" s="154">
        <v>33</v>
      </c>
      <c r="J207" s="154">
        <v>37</v>
      </c>
      <c r="K207" s="154">
        <v>40</v>
      </c>
      <c r="L207" s="157">
        <v>42</v>
      </c>
      <c r="M207" s="154">
        <v>44</v>
      </c>
      <c r="N207" s="512">
        <v>46</v>
      </c>
    </row>
    <row r="208" spans="1:14" ht="13.5" thickBot="1">
      <c r="A208" s="216" t="s">
        <v>55</v>
      </c>
      <c r="B208" s="159" t="s">
        <v>23</v>
      </c>
      <c r="C208" s="160">
        <v>90</v>
      </c>
      <c r="D208" s="161">
        <v>92</v>
      </c>
      <c r="E208" s="162">
        <v>94</v>
      </c>
      <c r="F208" s="161">
        <v>95</v>
      </c>
      <c r="G208" s="161">
        <v>95</v>
      </c>
      <c r="H208" s="163">
        <v>96</v>
      </c>
      <c r="I208" s="161">
        <v>97</v>
      </c>
      <c r="J208" s="161">
        <v>97</v>
      </c>
      <c r="K208" s="161">
        <v>98</v>
      </c>
      <c r="L208" s="164">
        <v>98</v>
      </c>
      <c r="M208" s="161">
        <v>98</v>
      </c>
      <c r="N208" s="513">
        <v>98</v>
      </c>
    </row>
    <row r="209" spans="1:14" ht="12.75">
      <c r="A209" s="212" t="s">
        <v>74</v>
      </c>
      <c r="B209" s="145" t="s">
        <v>17</v>
      </c>
      <c r="C209" s="174">
        <v>446</v>
      </c>
      <c r="D209" s="199">
        <v>400</v>
      </c>
      <c r="E209" s="199">
        <v>368</v>
      </c>
      <c r="F209" s="199">
        <v>344</v>
      </c>
      <c r="G209" s="199">
        <v>325</v>
      </c>
      <c r="H209" s="200">
        <v>309</v>
      </c>
      <c r="I209" s="199">
        <v>285</v>
      </c>
      <c r="J209" s="199">
        <v>266</v>
      </c>
      <c r="K209" s="199">
        <v>251</v>
      </c>
      <c r="L209" s="201">
        <v>239</v>
      </c>
      <c r="M209" s="199">
        <v>229</v>
      </c>
      <c r="N209" s="199">
        <v>220</v>
      </c>
    </row>
    <row r="210" spans="1:14" ht="12.75">
      <c r="A210" s="211" t="s">
        <v>75</v>
      </c>
      <c r="B210" s="152" t="s">
        <v>20</v>
      </c>
      <c r="C210" s="153">
        <v>3.8</v>
      </c>
      <c r="D210" s="217">
        <v>10</v>
      </c>
      <c r="E210" s="217">
        <v>13.8</v>
      </c>
      <c r="F210" s="217">
        <v>17.3</v>
      </c>
      <c r="G210" s="217">
        <v>20.3</v>
      </c>
      <c r="H210" s="156">
        <v>22</v>
      </c>
      <c r="I210" s="217">
        <v>27.2</v>
      </c>
      <c r="J210" s="217">
        <v>30.8</v>
      </c>
      <c r="K210" s="217">
        <v>33.8</v>
      </c>
      <c r="L210" s="218">
        <v>36.4</v>
      </c>
      <c r="M210" s="217">
        <v>38.7</v>
      </c>
      <c r="N210" s="217">
        <v>40.7</v>
      </c>
    </row>
    <row r="211" spans="1:14" ht="13.5" thickBot="1">
      <c r="A211" s="204" t="s">
        <v>58</v>
      </c>
      <c r="B211" s="207" t="s">
        <v>23</v>
      </c>
      <c r="C211" s="160">
        <v>84</v>
      </c>
      <c r="D211" s="205">
        <v>86.4</v>
      </c>
      <c r="E211" s="205">
        <v>88</v>
      </c>
      <c r="F211" s="205">
        <v>89.2</v>
      </c>
      <c r="G211" s="205">
        <v>90.1</v>
      </c>
      <c r="H211" s="163">
        <v>92</v>
      </c>
      <c r="I211" s="205">
        <v>91.9</v>
      </c>
      <c r="J211" s="205">
        <v>92.7</v>
      </c>
      <c r="K211" s="205">
        <v>93.3</v>
      </c>
      <c r="L211" s="206">
        <v>93.8</v>
      </c>
      <c r="M211" s="205">
        <v>94.2</v>
      </c>
      <c r="N211" s="205">
        <v>94.6</v>
      </c>
    </row>
    <row r="212" spans="1:14" ht="12.75">
      <c r="A212" s="212" t="s">
        <v>76</v>
      </c>
      <c r="B212" s="173" t="s">
        <v>17</v>
      </c>
      <c r="C212" s="184">
        <v>478</v>
      </c>
      <c r="D212" s="149">
        <v>443</v>
      </c>
      <c r="E212" s="148">
        <v>416</v>
      </c>
      <c r="F212" s="149">
        <v>394</v>
      </c>
      <c r="G212" s="149">
        <v>376</v>
      </c>
      <c r="H212" s="150">
        <v>360</v>
      </c>
      <c r="I212" s="149">
        <v>333</v>
      </c>
      <c r="J212" s="149">
        <v>311</v>
      </c>
      <c r="K212" s="149">
        <v>292</v>
      </c>
      <c r="L212" s="151">
        <v>276</v>
      </c>
      <c r="M212" s="149">
        <v>262</v>
      </c>
      <c r="N212" s="511">
        <v>249</v>
      </c>
    </row>
    <row r="213" spans="1:14" ht="12.75">
      <c r="A213" s="211" t="s">
        <v>77</v>
      </c>
      <c r="B213" s="152" t="s">
        <v>20</v>
      </c>
      <c r="C213" s="153">
        <v>4</v>
      </c>
      <c r="D213" s="154">
        <v>8</v>
      </c>
      <c r="E213" s="155">
        <v>11</v>
      </c>
      <c r="F213" s="154">
        <v>13</v>
      </c>
      <c r="G213" s="154">
        <v>15</v>
      </c>
      <c r="H213" s="156">
        <v>17</v>
      </c>
      <c r="I213" s="154">
        <v>20</v>
      </c>
      <c r="J213" s="154">
        <v>23</v>
      </c>
      <c r="K213" s="154">
        <v>25</v>
      </c>
      <c r="L213" s="157">
        <v>27</v>
      </c>
      <c r="M213" s="154">
        <v>29</v>
      </c>
      <c r="N213" s="512">
        <v>30</v>
      </c>
    </row>
    <row r="214" spans="1:14" ht="13.5" thickBot="1">
      <c r="A214" s="204" t="s">
        <v>58</v>
      </c>
      <c r="B214" s="159" t="s">
        <v>23</v>
      </c>
      <c r="C214" s="160">
        <v>67</v>
      </c>
      <c r="D214" s="161">
        <v>77</v>
      </c>
      <c r="E214" s="162">
        <v>83</v>
      </c>
      <c r="F214" s="161">
        <v>86</v>
      </c>
      <c r="G214" s="161">
        <v>89</v>
      </c>
      <c r="H214" s="163">
        <v>91</v>
      </c>
      <c r="I214" s="161">
        <v>93</v>
      </c>
      <c r="J214" s="161">
        <v>94</v>
      </c>
      <c r="K214" s="161">
        <v>95</v>
      </c>
      <c r="L214" s="164">
        <v>96</v>
      </c>
      <c r="M214" s="161">
        <v>97</v>
      </c>
      <c r="N214" s="513">
        <v>97</v>
      </c>
    </row>
    <row r="215" spans="1:14" ht="12.75">
      <c r="A215" s="212" t="s">
        <v>78</v>
      </c>
      <c r="B215" s="145" t="s">
        <v>17</v>
      </c>
      <c r="C215" s="184">
        <v>553</v>
      </c>
      <c r="D215" s="168">
        <v>499</v>
      </c>
      <c r="E215" s="169">
        <v>461</v>
      </c>
      <c r="F215" s="168">
        <v>432</v>
      </c>
      <c r="G215" s="168">
        <v>409</v>
      </c>
      <c r="H215" s="170">
        <v>390</v>
      </c>
      <c r="I215" s="168">
        <v>360</v>
      </c>
      <c r="J215" s="168">
        <v>337</v>
      </c>
      <c r="K215" s="168">
        <v>319</v>
      </c>
      <c r="L215" s="171">
        <v>304</v>
      </c>
      <c r="M215" s="168">
        <v>291</v>
      </c>
      <c r="N215" s="514">
        <v>281</v>
      </c>
    </row>
    <row r="216" spans="1:14" ht="12.75">
      <c r="A216" s="211" t="s">
        <v>79</v>
      </c>
      <c r="B216" s="152" t="s">
        <v>20</v>
      </c>
      <c r="C216" s="153">
        <v>2</v>
      </c>
      <c r="D216" s="154">
        <v>5</v>
      </c>
      <c r="E216" s="155">
        <v>8</v>
      </c>
      <c r="F216" s="154">
        <v>10</v>
      </c>
      <c r="G216" s="154">
        <v>12</v>
      </c>
      <c r="H216" s="156">
        <v>14</v>
      </c>
      <c r="I216" s="154">
        <v>17</v>
      </c>
      <c r="J216" s="154">
        <v>19</v>
      </c>
      <c r="K216" s="154">
        <v>21</v>
      </c>
      <c r="L216" s="157">
        <v>23</v>
      </c>
      <c r="M216" s="154">
        <v>24</v>
      </c>
      <c r="N216" s="512">
        <v>25</v>
      </c>
    </row>
    <row r="217" spans="1:14" ht="13.5" thickBot="1">
      <c r="A217" s="204" t="s">
        <v>58</v>
      </c>
      <c r="B217" s="207" t="s">
        <v>23</v>
      </c>
      <c r="C217" s="208">
        <v>65</v>
      </c>
      <c r="D217" s="161">
        <v>73</v>
      </c>
      <c r="E217" s="162">
        <v>77</v>
      </c>
      <c r="F217" s="161">
        <v>81</v>
      </c>
      <c r="G217" s="161">
        <v>83</v>
      </c>
      <c r="H217" s="163">
        <v>85</v>
      </c>
      <c r="I217" s="161">
        <v>88</v>
      </c>
      <c r="J217" s="161">
        <v>89</v>
      </c>
      <c r="K217" s="161">
        <v>91</v>
      </c>
      <c r="L217" s="164">
        <v>92</v>
      </c>
      <c r="M217" s="161">
        <v>93</v>
      </c>
      <c r="N217" s="513">
        <v>93</v>
      </c>
    </row>
    <row r="218" spans="1:14" ht="12.75">
      <c r="A218" s="212" t="s">
        <v>80</v>
      </c>
      <c r="B218" s="173" t="s">
        <v>17</v>
      </c>
      <c r="C218" s="146">
        <v>567</v>
      </c>
      <c r="D218" s="168">
        <v>531</v>
      </c>
      <c r="E218" s="169">
        <v>502</v>
      </c>
      <c r="F218" s="168">
        <v>479</v>
      </c>
      <c r="G218" s="168">
        <v>460</v>
      </c>
      <c r="H218" s="170">
        <v>438</v>
      </c>
      <c r="I218" s="168">
        <v>414</v>
      </c>
      <c r="J218" s="168">
        <v>391</v>
      </c>
      <c r="K218" s="168">
        <v>371</v>
      </c>
      <c r="L218" s="171">
        <v>354</v>
      </c>
      <c r="M218" s="168">
        <v>339</v>
      </c>
      <c r="N218" s="514">
        <v>326</v>
      </c>
    </row>
    <row r="219" spans="1:14" ht="12.75">
      <c r="A219" s="211" t="s">
        <v>81</v>
      </c>
      <c r="B219" s="152" t="s">
        <v>20</v>
      </c>
      <c r="C219" s="153">
        <v>2</v>
      </c>
      <c r="D219" s="154">
        <v>5</v>
      </c>
      <c r="E219" s="155">
        <v>6</v>
      </c>
      <c r="F219" s="154">
        <v>8</v>
      </c>
      <c r="G219" s="154">
        <v>9</v>
      </c>
      <c r="H219" s="156">
        <v>10</v>
      </c>
      <c r="I219" s="154">
        <v>12</v>
      </c>
      <c r="J219" s="154">
        <v>14</v>
      </c>
      <c r="K219" s="154">
        <v>15</v>
      </c>
      <c r="L219" s="157">
        <v>16</v>
      </c>
      <c r="M219" s="154">
        <v>17</v>
      </c>
      <c r="N219" s="512">
        <v>18</v>
      </c>
    </row>
    <row r="220" spans="1:14" ht="13.5" thickBot="1">
      <c r="A220" s="204" t="s">
        <v>58</v>
      </c>
      <c r="B220" s="159" t="s">
        <v>23</v>
      </c>
      <c r="C220" s="160">
        <v>49</v>
      </c>
      <c r="D220" s="161">
        <v>61</v>
      </c>
      <c r="E220" s="162">
        <v>69</v>
      </c>
      <c r="F220" s="161">
        <v>74</v>
      </c>
      <c r="G220" s="161">
        <v>77</v>
      </c>
      <c r="H220" s="163">
        <v>80</v>
      </c>
      <c r="I220" s="161">
        <v>84</v>
      </c>
      <c r="J220" s="161">
        <v>86</v>
      </c>
      <c r="K220" s="161">
        <v>88</v>
      </c>
      <c r="L220" s="164">
        <v>90</v>
      </c>
      <c r="M220" s="161">
        <v>91</v>
      </c>
      <c r="N220" s="513">
        <v>92</v>
      </c>
    </row>
    <row r="221" spans="1:14" ht="12.75">
      <c r="A221" s="212" t="s">
        <v>82</v>
      </c>
      <c r="B221" s="145" t="s">
        <v>17</v>
      </c>
      <c r="C221" s="184">
        <v>574</v>
      </c>
      <c r="D221" s="168">
        <v>533</v>
      </c>
      <c r="E221" s="169">
        <v>504</v>
      </c>
      <c r="F221" s="168">
        <v>481</v>
      </c>
      <c r="G221" s="168">
        <v>462</v>
      </c>
      <c r="H221" s="170">
        <v>445</v>
      </c>
      <c r="I221" s="168">
        <v>422</v>
      </c>
      <c r="J221" s="168">
        <v>403</v>
      </c>
      <c r="K221" s="168">
        <v>387</v>
      </c>
      <c r="L221" s="171">
        <v>374</v>
      </c>
      <c r="M221" s="168">
        <v>363</v>
      </c>
      <c r="N221" s="514">
        <v>353</v>
      </c>
    </row>
    <row r="222" spans="1:14" ht="12.75">
      <c r="A222" s="211" t="s">
        <v>83</v>
      </c>
      <c r="B222" s="152" t="s">
        <v>20</v>
      </c>
      <c r="C222" s="153">
        <v>1</v>
      </c>
      <c r="D222" s="154">
        <v>4</v>
      </c>
      <c r="E222" s="155">
        <v>5</v>
      </c>
      <c r="F222" s="154">
        <v>7</v>
      </c>
      <c r="G222" s="154">
        <v>8</v>
      </c>
      <c r="H222" s="156">
        <v>9</v>
      </c>
      <c r="I222" s="154">
        <v>11</v>
      </c>
      <c r="J222" s="154">
        <v>13</v>
      </c>
      <c r="K222" s="154">
        <v>14</v>
      </c>
      <c r="L222" s="157">
        <v>15</v>
      </c>
      <c r="M222" s="154">
        <v>16</v>
      </c>
      <c r="N222" s="512">
        <v>17</v>
      </c>
    </row>
    <row r="223" spans="1:14" ht="13.5" thickBot="1">
      <c r="A223" s="219" t="s">
        <v>58</v>
      </c>
      <c r="B223" s="159" t="s">
        <v>23</v>
      </c>
      <c r="C223" s="160">
        <v>54</v>
      </c>
      <c r="D223" s="161">
        <v>62</v>
      </c>
      <c r="E223" s="162">
        <v>68</v>
      </c>
      <c r="F223" s="161">
        <v>72</v>
      </c>
      <c r="G223" s="161">
        <v>75</v>
      </c>
      <c r="H223" s="163">
        <v>77</v>
      </c>
      <c r="I223" s="161">
        <v>80</v>
      </c>
      <c r="J223" s="161">
        <v>83</v>
      </c>
      <c r="K223" s="161">
        <v>84</v>
      </c>
      <c r="L223" s="164">
        <v>86</v>
      </c>
      <c r="M223" s="161">
        <v>87</v>
      </c>
      <c r="N223" s="513">
        <v>88</v>
      </c>
    </row>
    <row r="224" spans="1:14" ht="13.5" thickBot="1">
      <c r="A224" s="114"/>
      <c r="B224" s="115"/>
      <c r="C224" s="116"/>
      <c r="D224" s="87"/>
      <c r="E224" s="87"/>
      <c r="F224" s="87"/>
      <c r="G224" s="87"/>
      <c r="H224" s="117"/>
      <c r="I224" s="87"/>
      <c r="J224" s="87"/>
      <c r="K224" s="87"/>
      <c r="L224" s="87"/>
      <c r="M224" s="87"/>
      <c r="N224" s="87"/>
    </row>
    <row r="225" spans="1:14" ht="13.5" thickBot="1">
      <c r="A225" s="220"/>
      <c r="B225" s="118" t="s">
        <v>6</v>
      </c>
      <c r="C225" s="119">
        <v>16</v>
      </c>
      <c r="D225" s="120">
        <v>21</v>
      </c>
      <c r="E225" s="120">
        <v>27</v>
      </c>
      <c r="F225" s="188">
        <v>32</v>
      </c>
      <c r="G225" s="188">
        <v>38</v>
      </c>
      <c r="H225" s="189">
        <v>43</v>
      </c>
      <c r="I225" s="188">
        <v>53</v>
      </c>
      <c r="J225" s="190">
        <v>64</v>
      </c>
      <c r="K225" s="131"/>
      <c r="L225" s="116"/>
      <c r="M225" s="116"/>
      <c r="N225" s="116"/>
    </row>
    <row r="226" spans="1:14" ht="15.75" thickBot="1">
      <c r="A226" s="221"/>
      <c r="B226" s="126" t="s">
        <v>8</v>
      </c>
      <c r="C226" s="192">
        <v>15</v>
      </c>
      <c r="D226" s="128">
        <v>20</v>
      </c>
      <c r="E226" s="128">
        <v>25</v>
      </c>
      <c r="F226" s="128">
        <v>30</v>
      </c>
      <c r="G226" s="128">
        <v>35</v>
      </c>
      <c r="H226" s="129">
        <v>40</v>
      </c>
      <c r="I226" s="128">
        <v>50</v>
      </c>
      <c r="J226" s="355">
        <v>60</v>
      </c>
      <c r="K226" s="508">
        <v>70</v>
      </c>
      <c r="L226" s="508">
        <v>80</v>
      </c>
      <c r="M226" s="508">
        <v>90</v>
      </c>
      <c r="N226" s="509">
        <v>100</v>
      </c>
    </row>
    <row r="227" spans="1:14" ht="15">
      <c r="A227" s="221" t="s">
        <v>84</v>
      </c>
      <c r="B227" s="422" t="s">
        <v>238</v>
      </c>
      <c r="C227" s="423">
        <v>1.1</v>
      </c>
      <c r="D227" s="424">
        <v>1.45</v>
      </c>
      <c r="E227" s="424">
        <v>1.86</v>
      </c>
      <c r="F227" s="424">
        <v>2.21</v>
      </c>
      <c r="G227" s="424">
        <v>2.62</v>
      </c>
      <c r="H227" s="425">
        <v>2.96</v>
      </c>
      <c r="I227" s="424">
        <v>3.65</v>
      </c>
      <c r="J227" s="429">
        <v>4.41</v>
      </c>
      <c r="K227" s="343"/>
      <c r="L227" s="343"/>
      <c r="M227" s="343"/>
      <c r="N227" s="510"/>
    </row>
    <row r="228" spans="1:14" ht="15">
      <c r="A228" s="221"/>
      <c r="B228" s="126" t="s">
        <v>239</v>
      </c>
      <c r="C228" s="108">
        <v>1.03</v>
      </c>
      <c r="D228" s="128">
        <v>1.38</v>
      </c>
      <c r="E228" s="128">
        <v>1.72</v>
      </c>
      <c r="F228" s="128">
        <v>2.07</v>
      </c>
      <c r="G228" s="128">
        <v>2.41</v>
      </c>
      <c r="H228" s="129">
        <v>2.76</v>
      </c>
      <c r="I228" s="128">
        <v>3.45</v>
      </c>
      <c r="J228" s="128">
        <v>4.14</v>
      </c>
      <c r="K228" s="128">
        <v>4.83</v>
      </c>
      <c r="L228" s="128">
        <v>5.52</v>
      </c>
      <c r="M228" s="128">
        <v>6.21</v>
      </c>
      <c r="N228" s="443">
        <v>6.9</v>
      </c>
    </row>
    <row r="229" spans="1:14" ht="13.5" thickBot="1">
      <c r="A229" s="222" t="s">
        <v>29</v>
      </c>
      <c r="B229" s="126" t="s">
        <v>241</v>
      </c>
      <c r="C229" s="108">
        <f>H229*SQRT(C226)/SQRT(40)</f>
        <v>0.9246823779006497</v>
      </c>
      <c r="D229" s="109">
        <f>H229*SQRT(D226)/SQRT(40)</f>
        <v>1.0677312395916867</v>
      </c>
      <c r="E229" s="109">
        <f>H229*SQRT(E226)/SQRT(40)</f>
        <v>1.193759816713563</v>
      </c>
      <c r="F229" s="109">
        <f>H229*SQRT(F226)/SQRT(40)</f>
        <v>1.3076983597145024</v>
      </c>
      <c r="G229" s="109">
        <f>H229*SQRT(G226)/SQRT(40)</f>
        <v>1.412475663507163</v>
      </c>
      <c r="H229" s="110">
        <v>1.51</v>
      </c>
      <c r="I229" s="109">
        <f>H229*SQRT(I226)/SQRT(40)</f>
        <v>1.6882313230123411</v>
      </c>
      <c r="J229" s="133">
        <f>H229*SQRT(J226)/SQRT(40)</f>
        <v>1.8493647558012993</v>
      </c>
      <c r="K229" s="109">
        <f>H229*SQRT(K228)/SQRT(2.758)</f>
        <v>1.9982663806206575</v>
      </c>
      <c r="L229" s="109">
        <f>H229*SQRT(L228)/SQRT(2.758)</f>
        <v>2.136236618226089</v>
      </c>
      <c r="M229" s="310">
        <f>H229*SQRT(M228)/SQRT(2.758)</f>
        <v>2.265821098450028</v>
      </c>
      <c r="N229" s="529">
        <f>H229*SQRT(N228)/SQRT(2.758)</f>
        <v>2.3883851471889006</v>
      </c>
    </row>
    <row r="230" spans="1:14" ht="4.5" customHeight="1" thickBot="1">
      <c r="A230" s="139"/>
      <c r="B230" s="140"/>
      <c r="C230" s="194"/>
      <c r="D230" s="142"/>
      <c r="E230" s="142"/>
      <c r="F230" s="142"/>
      <c r="G230" s="142"/>
      <c r="H230" s="143"/>
      <c r="I230" s="142"/>
      <c r="J230" s="142"/>
      <c r="K230" s="142"/>
      <c r="L230" s="142"/>
      <c r="M230" s="530"/>
      <c r="N230" s="531"/>
    </row>
    <row r="231" spans="1:14" ht="12.75">
      <c r="A231" s="223" t="s">
        <v>85</v>
      </c>
      <c r="B231" s="145" t="s">
        <v>17</v>
      </c>
      <c r="C231" s="146">
        <v>255</v>
      </c>
      <c r="D231" s="147">
        <v>244</v>
      </c>
      <c r="E231" s="148">
        <v>237</v>
      </c>
      <c r="F231" s="149">
        <v>225</v>
      </c>
      <c r="G231" s="149">
        <v>215</v>
      </c>
      <c r="H231" s="150">
        <v>207</v>
      </c>
      <c r="I231" s="149">
        <v>202</v>
      </c>
      <c r="J231" s="151">
        <v>199</v>
      </c>
      <c r="K231" s="149">
        <v>196</v>
      </c>
      <c r="L231" s="149">
        <v>195</v>
      </c>
      <c r="M231" s="149">
        <v>194</v>
      </c>
      <c r="N231" s="511">
        <v>192</v>
      </c>
    </row>
    <row r="232" spans="1:14" ht="12.75">
      <c r="A232" s="223" t="s">
        <v>86</v>
      </c>
      <c r="B232" s="152" t="s">
        <v>20</v>
      </c>
      <c r="C232" s="153">
        <v>33</v>
      </c>
      <c r="D232" s="154">
        <v>36</v>
      </c>
      <c r="E232" s="155">
        <v>39</v>
      </c>
      <c r="F232" s="154">
        <v>42</v>
      </c>
      <c r="G232" s="154">
        <v>44</v>
      </c>
      <c r="H232" s="156">
        <v>45</v>
      </c>
      <c r="I232" s="154">
        <v>48</v>
      </c>
      <c r="J232" s="157">
        <v>51</v>
      </c>
      <c r="K232" s="154">
        <v>53</v>
      </c>
      <c r="L232" s="154">
        <v>54</v>
      </c>
      <c r="M232" s="154">
        <v>56</v>
      </c>
      <c r="N232" s="512">
        <v>57</v>
      </c>
    </row>
    <row r="233" spans="1:14" ht="13.5" thickBot="1">
      <c r="A233" s="224"/>
      <c r="B233" s="207" t="s">
        <v>23</v>
      </c>
      <c r="C233" s="208">
        <v>98</v>
      </c>
      <c r="D233" s="161">
        <v>97</v>
      </c>
      <c r="E233" s="162">
        <v>97</v>
      </c>
      <c r="F233" s="161">
        <v>97</v>
      </c>
      <c r="G233" s="161">
        <v>97</v>
      </c>
      <c r="H233" s="163">
        <v>96</v>
      </c>
      <c r="I233" s="161">
        <v>96</v>
      </c>
      <c r="J233" s="164">
        <v>96</v>
      </c>
      <c r="K233" s="161">
        <v>95</v>
      </c>
      <c r="L233" s="161">
        <v>95</v>
      </c>
      <c r="M233" s="161">
        <v>95</v>
      </c>
      <c r="N233" s="513">
        <v>95</v>
      </c>
    </row>
    <row r="234" spans="1:14" ht="12.75">
      <c r="A234" s="225" t="s">
        <v>87</v>
      </c>
      <c r="B234" s="173" t="s">
        <v>17</v>
      </c>
      <c r="C234" s="146">
        <v>267</v>
      </c>
      <c r="D234" s="168">
        <v>251</v>
      </c>
      <c r="E234" s="169">
        <v>239</v>
      </c>
      <c r="F234" s="168">
        <v>230</v>
      </c>
      <c r="G234" s="168">
        <v>222</v>
      </c>
      <c r="H234" s="170">
        <v>216</v>
      </c>
      <c r="I234" s="168">
        <v>206</v>
      </c>
      <c r="J234" s="171">
        <v>198</v>
      </c>
      <c r="K234" s="168">
        <v>192</v>
      </c>
      <c r="L234" s="168">
        <v>186</v>
      </c>
      <c r="M234" s="168">
        <v>182</v>
      </c>
      <c r="N234" s="514">
        <v>178</v>
      </c>
    </row>
    <row r="235" spans="1:14" ht="12.75">
      <c r="A235" s="223" t="s">
        <v>88</v>
      </c>
      <c r="B235" s="152" t="s">
        <v>20</v>
      </c>
      <c r="C235" s="153">
        <v>30</v>
      </c>
      <c r="D235" s="154">
        <v>34</v>
      </c>
      <c r="E235" s="155">
        <v>38</v>
      </c>
      <c r="F235" s="154">
        <v>40</v>
      </c>
      <c r="G235" s="154">
        <v>43</v>
      </c>
      <c r="H235" s="156">
        <v>45</v>
      </c>
      <c r="I235" s="154">
        <v>48</v>
      </c>
      <c r="J235" s="157">
        <v>51</v>
      </c>
      <c r="K235" s="154">
        <v>53</v>
      </c>
      <c r="L235" s="154">
        <v>55</v>
      </c>
      <c r="M235" s="154">
        <v>57</v>
      </c>
      <c r="N235" s="512">
        <v>58</v>
      </c>
    </row>
    <row r="236" spans="1:14" ht="13.5" thickBot="1">
      <c r="A236" s="224"/>
      <c r="B236" s="159" t="s">
        <v>23</v>
      </c>
      <c r="C236" s="160">
        <v>99</v>
      </c>
      <c r="D236" s="161">
        <v>99</v>
      </c>
      <c r="E236" s="162">
        <v>99</v>
      </c>
      <c r="F236" s="161">
        <v>99</v>
      </c>
      <c r="G236" s="161">
        <v>99</v>
      </c>
      <c r="H236" s="163">
        <v>99</v>
      </c>
      <c r="I236" s="161">
        <v>99</v>
      </c>
      <c r="J236" s="164">
        <v>99</v>
      </c>
      <c r="K236" s="161">
        <v>99</v>
      </c>
      <c r="L236" s="161">
        <v>99</v>
      </c>
      <c r="M236" s="161">
        <v>99</v>
      </c>
      <c r="N236" s="513">
        <v>99</v>
      </c>
    </row>
    <row r="237" spans="1:14" ht="12.75">
      <c r="A237" s="225" t="s">
        <v>89</v>
      </c>
      <c r="B237" s="145" t="s">
        <v>17</v>
      </c>
      <c r="C237" s="184">
        <v>388</v>
      </c>
      <c r="D237" s="168">
        <v>348</v>
      </c>
      <c r="E237" s="169">
        <v>329</v>
      </c>
      <c r="F237" s="168">
        <v>314</v>
      </c>
      <c r="G237" s="168">
        <v>303</v>
      </c>
      <c r="H237" s="170">
        <v>291</v>
      </c>
      <c r="I237" s="168">
        <v>270</v>
      </c>
      <c r="J237" s="171">
        <v>251</v>
      </c>
      <c r="K237" s="168">
        <v>239</v>
      </c>
      <c r="L237" s="168">
        <v>225</v>
      </c>
      <c r="M237" s="168">
        <v>215</v>
      </c>
      <c r="N237" s="514">
        <v>208</v>
      </c>
    </row>
    <row r="238" spans="1:14" ht="12.75">
      <c r="A238" s="223" t="s">
        <v>90</v>
      </c>
      <c r="B238" s="152" t="s">
        <v>20</v>
      </c>
      <c r="C238" s="153">
        <v>11</v>
      </c>
      <c r="D238" s="154">
        <v>16.7</v>
      </c>
      <c r="E238" s="155">
        <v>19.4</v>
      </c>
      <c r="F238" s="154">
        <v>22.5</v>
      </c>
      <c r="G238" s="154">
        <v>25</v>
      </c>
      <c r="H238" s="156">
        <v>26</v>
      </c>
      <c r="I238" s="154">
        <v>31</v>
      </c>
      <c r="J238" s="157">
        <v>34</v>
      </c>
      <c r="K238" s="154">
        <v>36</v>
      </c>
      <c r="L238" s="154">
        <v>39</v>
      </c>
      <c r="M238" s="154">
        <v>40</v>
      </c>
      <c r="N238" s="512">
        <v>42</v>
      </c>
    </row>
    <row r="239" spans="1:14" ht="13.5" thickBot="1">
      <c r="A239" s="226" t="s">
        <v>91</v>
      </c>
      <c r="B239" s="207" t="s">
        <v>23</v>
      </c>
      <c r="C239" s="208">
        <v>89</v>
      </c>
      <c r="D239" s="161">
        <v>92</v>
      </c>
      <c r="E239" s="162">
        <v>93</v>
      </c>
      <c r="F239" s="161">
        <v>94</v>
      </c>
      <c r="G239" s="161">
        <v>95</v>
      </c>
      <c r="H239" s="163">
        <v>95</v>
      </c>
      <c r="I239" s="161">
        <v>96</v>
      </c>
      <c r="J239" s="164">
        <v>96</v>
      </c>
      <c r="K239" s="161">
        <v>97</v>
      </c>
      <c r="L239" s="161">
        <v>97</v>
      </c>
      <c r="M239" s="161">
        <v>98</v>
      </c>
      <c r="N239" s="513">
        <v>98</v>
      </c>
    </row>
    <row r="240" spans="1:14" ht="12.75">
      <c r="A240" s="225" t="s">
        <v>92</v>
      </c>
      <c r="B240" s="173" t="s">
        <v>17</v>
      </c>
      <c r="C240" s="174">
        <v>475</v>
      </c>
      <c r="D240" s="199">
        <v>392</v>
      </c>
      <c r="E240" s="199">
        <v>369</v>
      </c>
      <c r="F240" s="199">
        <v>352</v>
      </c>
      <c r="G240" s="199">
        <v>336</v>
      </c>
      <c r="H240" s="200">
        <v>322</v>
      </c>
      <c r="I240" s="199">
        <v>287</v>
      </c>
      <c r="J240" s="201">
        <v>270</v>
      </c>
      <c r="K240" s="199">
        <v>252</v>
      </c>
      <c r="L240" s="199">
        <v>233</v>
      </c>
      <c r="M240" s="199">
        <v>220</v>
      </c>
      <c r="N240" s="199">
        <v>208</v>
      </c>
    </row>
    <row r="241" spans="1:14" ht="12.75">
      <c r="A241" s="223" t="s">
        <v>93</v>
      </c>
      <c r="B241" s="152" t="s">
        <v>20</v>
      </c>
      <c r="C241" s="153">
        <v>6</v>
      </c>
      <c r="D241" s="154">
        <v>13</v>
      </c>
      <c r="E241" s="155">
        <v>15</v>
      </c>
      <c r="F241" s="154">
        <v>19</v>
      </c>
      <c r="G241" s="154">
        <v>22</v>
      </c>
      <c r="H241" s="156">
        <v>23</v>
      </c>
      <c r="I241" s="154">
        <v>28</v>
      </c>
      <c r="J241" s="157">
        <v>32</v>
      </c>
      <c r="K241" s="154">
        <v>34</v>
      </c>
      <c r="L241" s="154">
        <v>37</v>
      </c>
      <c r="M241" s="154">
        <v>39</v>
      </c>
      <c r="N241" s="512">
        <v>41</v>
      </c>
    </row>
    <row r="242" spans="1:14" ht="13.5" thickBot="1">
      <c r="A242" s="226" t="s">
        <v>91</v>
      </c>
      <c r="B242" s="159" t="s">
        <v>23</v>
      </c>
      <c r="C242" s="160">
        <v>80</v>
      </c>
      <c r="D242" s="161">
        <v>84</v>
      </c>
      <c r="E242" s="162">
        <v>85</v>
      </c>
      <c r="F242" s="161">
        <v>87</v>
      </c>
      <c r="G242" s="161">
        <v>88</v>
      </c>
      <c r="H242" s="163">
        <v>88</v>
      </c>
      <c r="I242" s="161">
        <v>91</v>
      </c>
      <c r="J242" s="164">
        <v>92</v>
      </c>
      <c r="K242" s="161">
        <v>92</v>
      </c>
      <c r="L242" s="161">
        <v>93</v>
      </c>
      <c r="M242" s="161">
        <v>94</v>
      </c>
      <c r="N242" s="513">
        <v>94</v>
      </c>
    </row>
    <row r="243" spans="1:14" ht="12.75">
      <c r="A243" s="225" t="s">
        <v>94</v>
      </c>
      <c r="B243" s="145" t="s">
        <v>17</v>
      </c>
      <c r="C243" s="146">
        <v>511</v>
      </c>
      <c r="D243" s="168">
        <v>475</v>
      </c>
      <c r="E243" s="169">
        <v>441</v>
      </c>
      <c r="F243" s="168">
        <v>411</v>
      </c>
      <c r="G243" s="168">
        <v>392</v>
      </c>
      <c r="H243" s="170">
        <v>369</v>
      </c>
      <c r="I243" s="168">
        <v>342</v>
      </c>
      <c r="J243" s="171">
        <v>319</v>
      </c>
      <c r="K243" s="168">
        <v>302</v>
      </c>
      <c r="L243" s="168">
        <v>288</v>
      </c>
      <c r="M243" s="168">
        <v>276</v>
      </c>
      <c r="N243" s="514">
        <v>248</v>
      </c>
    </row>
    <row r="244" spans="1:14" ht="12.75">
      <c r="A244" s="223" t="s">
        <v>95</v>
      </c>
      <c r="B244" s="152" t="s">
        <v>20</v>
      </c>
      <c r="C244" s="153">
        <v>2</v>
      </c>
      <c r="D244" s="154">
        <v>6</v>
      </c>
      <c r="E244" s="155">
        <v>9</v>
      </c>
      <c r="F244" s="154">
        <v>11</v>
      </c>
      <c r="G244" s="154">
        <v>13</v>
      </c>
      <c r="H244" s="156">
        <v>15</v>
      </c>
      <c r="I244" s="154">
        <v>18</v>
      </c>
      <c r="J244" s="157">
        <v>20</v>
      </c>
      <c r="K244" s="154">
        <v>23</v>
      </c>
      <c r="L244" s="154">
        <v>24</v>
      </c>
      <c r="M244" s="154">
        <v>26</v>
      </c>
      <c r="N244" s="512">
        <v>27</v>
      </c>
    </row>
    <row r="245" spans="1:14" ht="13.5" thickBot="1">
      <c r="A245" s="198" t="s">
        <v>55</v>
      </c>
      <c r="B245" s="207" t="s">
        <v>23</v>
      </c>
      <c r="C245" s="208">
        <v>60</v>
      </c>
      <c r="D245" s="161">
        <v>73</v>
      </c>
      <c r="E245" s="162">
        <v>80</v>
      </c>
      <c r="F245" s="161">
        <v>84</v>
      </c>
      <c r="G245" s="161">
        <v>87</v>
      </c>
      <c r="H245" s="163">
        <v>89</v>
      </c>
      <c r="I245" s="161">
        <v>92</v>
      </c>
      <c r="J245" s="164">
        <v>94</v>
      </c>
      <c r="K245" s="161">
        <v>95</v>
      </c>
      <c r="L245" s="161">
        <v>96</v>
      </c>
      <c r="M245" s="161">
        <v>96</v>
      </c>
      <c r="N245" s="513">
        <v>97</v>
      </c>
    </row>
    <row r="246" spans="1:14" ht="12.75">
      <c r="A246" s="225" t="s">
        <v>96</v>
      </c>
      <c r="B246" s="173" t="s">
        <v>17</v>
      </c>
      <c r="C246" s="146">
        <v>518</v>
      </c>
      <c r="D246" s="168">
        <v>475</v>
      </c>
      <c r="E246" s="169">
        <v>444</v>
      </c>
      <c r="F246" s="168">
        <v>420</v>
      </c>
      <c r="G246" s="168">
        <v>401</v>
      </c>
      <c r="H246" s="170">
        <v>397</v>
      </c>
      <c r="I246" s="168">
        <v>360</v>
      </c>
      <c r="J246" s="171">
        <v>341</v>
      </c>
      <c r="K246" s="168">
        <v>326</v>
      </c>
      <c r="L246" s="168">
        <v>313</v>
      </c>
      <c r="M246" s="168">
        <v>302</v>
      </c>
      <c r="N246" s="514">
        <v>293</v>
      </c>
    </row>
    <row r="247" spans="1:14" ht="12.75">
      <c r="A247" s="223" t="s">
        <v>97</v>
      </c>
      <c r="B247" s="152" t="s">
        <v>20</v>
      </c>
      <c r="C247" s="153">
        <v>3</v>
      </c>
      <c r="D247" s="154">
        <v>6</v>
      </c>
      <c r="E247" s="155">
        <v>9</v>
      </c>
      <c r="F247" s="154">
        <v>11</v>
      </c>
      <c r="G247" s="154">
        <v>13</v>
      </c>
      <c r="H247" s="156">
        <v>15</v>
      </c>
      <c r="I247" s="154">
        <v>18</v>
      </c>
      <c r="J247" s="157">
        <v>20</v>
      </c>
      <c r="K247" s="154">
        <v>22</v>
      </c>
      <c r="L247" s="154">
        <v>24</v>
      </c>
      <c r="M247" s="154">
        <v>25</v>
      </c>
      <c r="N247" s="512">
        <v>26</v>
      </c>
    </row>
    <row r="248" spans="1:14" ht="13.5" thickBot="1">
      <c r="A248" s="198" t="s">
        <v>55</v>
      </c>
      <c r="B248" s="159" t="s">
        <v>23</v>
      </c>
      <c r="C248" s="160">
        <v>68</v>
      </c>
      <c r="D248" s="161">
        <v>74</v>
      </c>
      <c r="E248" s="162">
        <v>78</v>
      </c>
      <c r="F248" s="161">
        <v>80</v>
      </c>
      <c r="G248" s="161">
        <v>82</v>
      </c>
      <c r="H248" s="163">
        <v>84</v>
      </c>
      <c r="I248" s="161">
        <v>86</v>
      </c>
      <c r="J248" s="164">
        <v>88</v>
      </c>
      <c r="K248" s="161">
        <v>89</v>
      </c>
      <c r="L248" s="161">
        <v>90</v>
      </c>
      <c r="M248" s="161">
        <v>91</v>
      </c>
      <c r="N248" s="513">
        <v>91</v>
      </c>
    </row>
    <row r="249" spans="1:14" ht="12.75">
      <c r="A249" s="225" t="s">
        <v>98</v>
      </c>
      <c r="B249" s="145" t="s">
        <v>17</v>
      </c>
      <c r="C249" s="184">
        <v>615</v>
      </c>
      <c r="D249" s="168">
        <v>573</v>
      </c>
      <c r="E249" s="169">
        <v>534</v>
      </c>
      <c r="F249" s="168">
        <v>510</v>
      </c>
      <c r="G249" s="168">
        <v>481</v>
      </c>
      <c r="H249" s="170">
        <v>456</v>
      </c>
      <c r="I249" s="168">
        <v>433</v>
      </c>
      <c r="J249" s="171">
        <v>412</v>
      </c>
      <c r="K249" s="168">
        <v>391</v>
      </c>
      <c r="L249" s="168">
        <v>379</v>
      </c>
      <c r="M249" s="168">
        <v>362</v>
      </c>
      <c r="N249" s="514">
        <v>348</v>
      </c>
    </row>
    <row r="250" spans="1:14" ht="12.75">
      <c r="A250" s="223" t="s">
        <v>99</v>
      </c>
      <c r="B250" s="152" t="s">
        <v>20</v>
      </c>
      <c r="C250" s="153">
        <v>1.4</v>
      </c>
      <c r="D250" s="154">
        <v>4</v>
      </c>
      <c r="E250" s="155">
        <v>6</v>
      </c>
      <c r="F250" s="154">
        <v>7</v>
      </c>
      <c r="G250" s="154">
        <v>8</v>
      </c>
      <c r="H250" s="156">
        <v>9</v>
      </c>
      <c r="I250" s="154">
        <v>11</v>
      </c>
      <c r="J250" s="157">
        <v>12</v>
      </c>
      <c r="K250" s="154">
        <v>14</v>
      </c>
      <c r="L250" s="154">
        <v>15</v>
      </c>
      <c r="M250" s="154">
        <v>16</v>
      </c>
      <c r="N250" s="512">
        <v>16</v>
      </c>
    </row>
    <row r="251" spans="1:14" ht="13.5" thickBot="1">
      <c r="A251" s="198" t="s">
        <v>55</v>
      </c>
      <c r="B251" s="227" t="s">
        <v>23</v>
      </c>
      <c r="C251" s="208">
        <v>43</v>
      </c>
      <c r="D251" s="161">
        <v>55.6</v>
      </c>
      <c r="E251" s="162">
        <v>63</v>
      </c>
      <c r="F251" s="161">
        <v>69</v>
      </c>
      <c r="G251" s="161">
        <v>73</v>
      </c>
      <c r="H251" s="163">
        <v>76</v>
      </c>
      <c r="I251" s="161">
        <v>80</v>
      </c>
      <c r="J251" s="164">
        <v>83</v>
      </c>
      <c r="K251" s="161">
        <v>85</v>
      </c>
      <c r="L251" s="161">
        <v>87</v>
      </c>
      <c r="M251" s="161">
        <v>88</v>
      </c>
      <c r="N251" s="513">
        <v>89</v>
      </c>
    </row>
    <row r="252" spans="1:14" ht="12.75">
      <c r="A252" s="225" t="s">
        <v>100</v>
      </c>
      <c r="B252" s="173" t="s">
        <v>17</v>
      </c>
      <c r="C252" s="146">
        <v>641</v>
      </c>
      <c r="D252" s="147">
        <v>598</v>
      </c>
      <c r="E252" s="213">
        <v>567</v>
      </c>
      <c r="F252" s="147">
        <v>543</v>
      </c>
      <c r="G252" s="147">
        <v>523</v>
      </c>
      <c r="H252" s="214">
        <v>520</v>
      </c>
      <c r="I252" s="147">
        <v>480</v>
      </c>
      <c r="J252" s="215">
        <v>460</v>
      </c>
      <c r="K252" s="147">
        <v>443</v>
      </c>
      <c r="L252" s="147">
        <v>429</v>
      </c>
      <c r="M252" s="147">
        <v>417</v>
      </c>
      <c r="N252" s="515">
        <v>407</v>
      </c>
    </row>
    <row r="253" spans="1:14" ht="12.75">
      <c r="A253" s="223" t="s">
        <v>101</v>
      </c>
      <c r="B253" s="152" t="s">
        <v>20</v>
      </c>
      <c r="C253" s="153">
        <v>1</v>
      </c>
      <c r="D253" s="154">
        <v>2</v>
      </c>
      <c r="E253" s="155">
        <v>4</v>
      </c>
      <c r="F253" s="154">
        <v>5</v>
      </c>
      <c r="G253" s="154">
        <v>6</v>
      </c>
      <c r="H253" s="156">
        <v>7</v>
      </c>
      <c r="I253" s="154">
        <v>8</v>
      </c>
      <c r="J253" s="157">
        <v>9</v>
      </c>
      <c r="K253" s="154">
        <v>10</v>
      </c>
      <c r="L253" s="154">
        <v>11</v>
      </c>
      <c r="M253" s="154">
        <v>12</v>
      </c>
      <c r="N253" s="512">
        <v>13</v>
      </c>
    </row>
    <row r="254" spans="1:14" ht="13.5" thickBot="1">
      <c r="A254" s="198" t="s">
        <v>55</v>
      </c>
      <c r="B254" s="228" t="s">
        <v>23</v>
      </c>
      <c r="C254" s="160">
        <v>41</v>
      </c>
      <c r="D254" s="161">
        <v>51</v>
      </c>
      <c r="E254" s="162">
        <v>57</v>
      </c>
      <c r="F254" s="161">
        <v>62</v>
      </c>
      <c r="G254" s="161">
        <v>65</v>
      </c>
      <c r="H254" s="163">
        <v>68</v>
      </c>
      <c r="I254" s="161">
        <v>72</v>
      </c>
      <c r="J254" s="164">
        <v>75</v>
      </c>
      <c r="K254" s="161">
        <v>77</v>
      </c>
      <c r="L254" s="161">
        <v>79</v>
      </c>
      <c r="M254" s="161">
        <v>81</v>
      </c>
      <c r="N254" s="513">
        <v>82</v>
      </c>
    </row>
    <row r="255" spans="1:14" ht="13.5" thickBot="1">
      <c r="A255" s="114"/>
      <c r="B255" s="115"/>
      <c r="C255" s="116"/>
      <c r="D255" s="87"/>
      <c r="E255" s="87"/>
      <c r="F255" s="87"/>
      <c r="G255" s="87"/>
      <c r="H255" s="117"/>
      <c r="I255" s="87"/>
      <c r="J255" s="87"/>
      <c r="K255" s="352"/>
      <c r="L255" s="352"/>
      <c r="M255" s="87"/>
      <c r="N255" s="87"/>
    </row>
    <row r="256" spans="1:14" ht="13.5" thickBot="1">
      <c r="A256" s="229"/>
      <c r="B256" s="118" t="s">
        <v>6</v>
      </c>
      <c r="C256" s="119">
        <v>16</v>
      </c>
      <c r="D256" s="120">
        <v>22</v>
      </c>
      <c r="E256" s="120">
        <v>28</v>
      </c>
      <c r="F256" s="188">
        <v>33</v>
      </c>
      <c r="G256" s="188">
        <v>39</v>
      </c>
      <c r="H256" s="189">
        <v>44</v>
      </c>
      <c r="I256" s="188">
        <v>55</v>
      </c>
      <c r="J256" s="190">
        <v>66</v>
      </c>
      <c r="K256" s="359"/>
      <c r="L256" s="354"/>
      <c r="M256" s="116"/>
      <c r="N256" s="116"/>
    </row>
    <row r="257" spans="1:14" ht="15.75" thickBot="1">
      <c r="A257" s="230" t="s">
        <v>102</v>
      </c>
      <c r="B257" s="126" t="s">
        <v>8</v>
      </c>
      <c r="C257" s="192">
        <v>15</v>
      </c>
      <c r="D257" s="128">
        <v>20</v>
      </c>
      <c r="E257" s="128">
        <v>25</v>
      </c>
      <c r="F257" s="128">
        <v>30</v>
      </c>
      <c r="G257" s="128">
        <v>35</v>
      </c>
      <c r="H257" s="129">
        <v>40</v>
      </c>
      <c r="I257" s="128">
        <v>50</v>
      </c>
      <c r="J257" s="355">
        <v>60</v>
      </c>
      <c r="K257" s="508">
        <v>70</v>
      </c>
      <c r="L257" s="508">
        <v>80</v>
      </c>
      <c r="M257" s="508">
        <v>90</v>
      </c>
      <c r="N257" s="509">
        <v>100</v>
      </c>
    </row>
    <row r="258" spans="1:14" ht="15">
      <c r="A258" s="230"/>
      <c r="B258" s="422" t="s">
        <v>238</v>
      </c>
      <c r="C258" s="423">
        <v>1.1</v>
      </c>
      <c r="D258" s="424">
        <v>1.52</v>
      </c>
      <c r="E258" s="424">
        <v>1.93</v>
      </c>
      <c r="F258" s="424">
        <v>2.28</v>
      </c>
      <c r="G258" s="424">
        <v>2.69</v>
      </c>
      <c r="H258" s="425">
        <v>3.03</v>
      </c>
      <c r="I258" s="424">
        <v>3.79</v>
      </c>
      <c r="J258" s="429">
        <v>4.55</v>
      </c>
      <c r="K258" s="343"/>
      <c r="L258" s="343"/>
      <c r="M258" s="343"/>
      <c r="N258" s="510"/>
    </row>
    <row r="259" spans="1:14" ht="15">
      <c r="A259" s="230"/>
      <c r="B259" s="126" t="s">
        <v>239</v>
      </c>
      <c r="C259" s="108">
        <v>1.03</v>
      </c>
      <c r="D259" s="109">
        <v>1.38</v>
      </c>
      <c r="E259" s="109">
        <v>1.72</v>
      </c>
      <c r="F259" s="109">
        <v>2.07</v>
      </c>
      <c r="G259" s="109">
        <v>2.41</v>
      </c>
      <c r="H259" s="442">
        <v>2.76</v>
      </c>
      <c r="I259" s="109">
        <v>3.45</v>
      </c>
      <c r="J259" s="443">
        <v>4.14</v>
      </c>
      <c r="K259" s="128">
        <v>4.83</v>
      </c>
      <c r="L259" s="128">
        <v>5.52</v>
      </c>
      <c r="M259" s="128">
        <v>6.21</v>
      </c>
      <c r="N259" s="443">
        <v>6.9</v>
      </c>
    </row>
    <row r="260" spans="1:14" ht="13.5" thickBot="1">
      <c r="A260" s="231" t="s">
        <v>29</v>
      </c>
      <c r="B260" s="126" t="s">
        <v>241</v>
      </c>
      <c r="C260" s="108">
        <f>H260*SQRT(C257)/SQRT(40)</f>
        <v>1.1573839034650515</v>
      </c>
      <c r="D260" s="109">
        <f>H260*SQRT(D257)/SQRT(40)</f>
        <v>1.3364318164425748</v>
      </c>
      <c r="E260" s="109">
        <f>H260*SQRT(E257)/SQRT(40)</f>
        <v>1.494176194429559</v>
      </c>
      <c r="F260" s="109">
        <f>H260*SQRT(F257)/SQRT(40)</f>
        <v>1.636788013152589</v>
      </c>
      <c r="G260" s="109">
        <f>H260*SQRT(G257)/SQRT(40)</f>
        <v>1.767933115250687</v>
      </c>
      <c r="H260" s="110">
        <v>1.89</v>
      </c>
      <c r="I260" s="109">
        <f>H260*SQRT(I257)/SQRT(40)</f>
        <v>2.1130842387373012</v>
      </c>
      <c r="J260" s="133">
        <f>H260*SQRT(J257)/SQRT(40)</f>
        <v>2.314767806930103</v>
      </c>
      <c r="K260" s="109">
        <f>H260*SQRT(K259)/SQRT(2.758)</f>
        <v>2.501141363823207</v>
      </c>
      <c r="L260" s="109">
        <f>H260*SQRT(L259)/SQRT(2.758)</f>
        <v>2.6738325883757006</v>
      </c>
      <c r="M260" s="109">
        <f>H260*SQRT(M259)/SQRT(2.758)</f>
        <v>2.836027732497055</v>
      </c>
      <c r="N260" s="443">
        <f>H260*SQRT(N259)/SQRT(2.758)</f>
        <v>2.9894357140311403</v>
      </c>
    </row>
    <row r="261" spans="1:14" ht="4.5" customHeight="1" thickBot="1">
      <c r="A261" s="232"/>
      <c r="B261" s="140"/>
      <c r="C261" s="194"/>
      <c r="D261" s="142"/>
      <c r="E261" s="142"/>
      <c r="F261" s="142"/>
      <c r="G261" s="142"/>
      <c r="H261" s="143"/>
      <c r="I261" s="142"/>
      <c r="J261" s="142"/>
      <c r="K261" s="142"/>
      <c r="L261" s="142"/>
      <c r="M261" s="142"/>
      <c r="N261" s="518"/>
    </row>
    <row r="262" spans="1:14" ht="12.75">
      <c r="A262" s="233" t="s">
        <v>103</v>
      </c>
      <c r="B262" s="173" t="s">
        <v>17</v>
      </c>
      <c r="C262" s="146">
        <v>264</v>
      </c>
      <c r="D262" s="147">
        <v>248</v>
      </c>
      <c r="E262" s="148">
        <v>236</v>
      </c>
      <c r="F262" s="149">
        <v>226</v>
      </c>
      <c r="G262" s="149">
        <v>219</v>
      </c>
      <c r="H262" s="150">
        <v>212</v>
      </c>
      <c r="I262" s="149">
        <v>202</v>
      </c>
      <c r="J262" s="151">
        <v>194</v>
      </c>
      <c r="K262" s="149">
        <v>187</v>
      </c>
      <c r="L262" s="149">
        <v>182</v>
      </c>
      <c r="M262" s="149">
        <v>177</v>
      </c>
      <c r="N262" s="511">
        <v>173</v>
      </c>
    </row>
    <row r="263" spans="1:14" ht="12.75">
      <c r="A263" s="233" t="s">
        <v>104</v>
      </c>
      <c r="B263" s="152" t="s">
        <v>20</v>
      </c>
      <c r="C263" s="153">
        <v>32</v>
      </c>
      <c r="D263" s="154">
        <v>36</v>
      </c>
      <c r="E263" s="155">
        <v>39</v>
      </c>
      <c r="F263" s="154">
        <v>42</v>
      </c>
      <c r="G263" s="154">
        <v>44</v>
      </c>
      <c r="H263" s="156">
        <v>46</v>
      </c>
      <c r="I263" s="154">
        <v>49</v>
      </c>
      <c r="J263" s="157">
        <v>52</v>
      </c>
      <c r="K263" s="154">
        <v>54</v>
      </c>
      <c r="L263" s="154">
        <v>55</v>
      </c>
      <c r="M263" s="154">
        <v>57</v>
      </c>
      <c r="N263" s="512">
        <v>59</v>
      </c>
    </row>
    <row r="264" spans="1:14" ht="13.5" thickBot="1">
      <c r="A264" s="234"/>
      <c r="B264" s="159" t="s">
        <v>23</v>
      </c>
      <c r="C264" s="160">
        <v>95</v>
      </c>
      <c r="D264" s="161">
        <v>95</v>
      </c>
      <c r="E264" s="162">
        <v>95</v>
      </c>
      <c r="F264" s="161">
        <v>95</v>
      </c>
      <c r="G264" s="161">
        <v>95</v>
      </c>
      <c r="H264" s="163">
        <v>95</v>
      </c>
      <c r="I264" s="161">
        <v>95</v>
      </c>
      <c r="J264" s="164">
        <v>95</v>
      </c>
      <c r="K264" s="161">
        <v>95</v>
      </c>
      <c r="L264" s="161">
        <v>95</v>
      </c>
      <c r="M264" s="161">
        <v>95</v>
      </c>
      <c r="N264" s="513">
        <v>95</v>
      </c>
    </row>
    <row r="265" spans="1:14" ht="12.75">
      <c r="A265" s="235" t="s">
        <v>105</v>
      </c>
      <c r="B265" s="145" t="s">
        <v>17</v>
      </c>
      <c r="C265" s="184">
        <v>318</v>
      </c>
      <c r="D265" s="168">
        <v>296</v>
      </c>
      <c r="E265" s="169">
        <v>280</v>
      </c>
      <c r="F265" s="168">
        <v>267</v>
      </c>
      <c r="G265" s="168">
        <v>257</v>
      </c>
      <c r="H265" s="170">
        <v>248</v>
      </c>
      <c r="I265" s="168">
        <v>235</v>
      </c>
      <c r="J265" s="171">
        <v>224</v>
      </c>
      <c r="K265" s="168">
        <v>215</v>
      </c>
      <c r="L265" s="168">
        <v>208</v>
      </c>
      <c r="M265" s="168">
        <v>202</v>
      </c>
      <c r="N265" s="514">
        <v>197</v>
      </c>
    </row>
    <row r="266" spans="1:14" ht="12.75">
      <c r="A266" s="233" t="s">
        <v>106</v>
      </c>
      <c r="B266" s="152" t="s">
        <v>20</v>
      </c>
      <c r="C266" s="153">
        <v>19</v>
      </c>
      <c r="D266" s="154">
        <v>24</v>
      </c>
      <c r="E266" s="155">
        <v>28</v>
      </c>
      <c r="F266" s="154">
        <v>31</v>
      </c>
      <c r="G266" s="154">
        <v>34</v>
      </c>
      <c r="H266" s="156">
        <v>36</v>
      </c>
      <c r="I266" s="154">
        <v>40</v>
      </c>
      <c r="J266" s="157">
        <v>43</v>
      </c>
      <c r="K266" s="154">
        <v>46</v>
      </c>
      <c r="L266" s="154">
        <v>48</v>
      </c>
      <c r="M266" s="154">
        <v>50</v>
      </c>
      <c r="N266" s="512">
        <v>52</v>
      </c>
    </row>
    <row r="267" spans="1:14" ht="13.5" thickBot="1">
      <c r="A267" s="234"/>
      <c r="B267" s="207" t="s">
        <v>23</v>
      </c>
      <c r="C267" s="208">
        <v>95</v>
      </c>
      <c r="D267" s="161">
        <v>95</v>
      </c>
      <c r="E267" s="162">
        <v>95</v>
      </c>
      <c r="F267" s="161">
        <v>95</v>
      </c>
      <c r="G267" s="161">
        <v>95</v>
      </c>
      <c r="H267" s="163">
        <v>95</v>
      </c>
      <c r="I267" s="161">
        <v>95</v>
      </c>
      <c r="J267" s="164">
        <v>95</v>
      </c>
      <c r="K267" s="161">
        <v>95</v>
      </c>
      <c r="L267" s="161">
        <v>95</v>
      </c>
      <c r="M267" s="161">
        <v>95</v>
      </c>
      <c r="N267" s="513">
        <v>95</v>
      </c>
    </row>
    <row r="268" spans="1:14" ht="12.75">
      <c r="A268" s="233" t="s">
        <v>107</v>
      </c>
      <c r="B268" s="173" t="s">
        <v>17</v>
      </c>
      <c r="C268" s="146">
        <v>436</v>
      </c>
      <c r="D268" s="168">
        <v>402</v>
      </c>
      <c r="E268" s="169">
        <v>377</v>
      </c>
      <c r="F268" s="168">
        <v>355</v>
      </c>
      <c r="G268" s="168">
        <v>338</v>
      </c>
      <c r="H268" s="170">
        <v>322</v>
      </c>
      <c r="I268" s="168">
        <v>296</v>
      </c>
      <c r="J268" s="171">
        <v>275</v>
      </c>
      <c r="K268" s="168">
        <v>257</v>
      </c>
      <c r="L268" s="168">
        <v>242</v>
      </c>
      <c r="M268" s="168">
        <v>228</v>
      </c>
      <c r="N268" s="514">
        <v>216</v>
      </c>
    </row>
    <row r="269" spans="1:14" ht="12.75">
      <c r="A269" s="233" t="s">
        <v>108</v>
      </c>
      <c r="B269" s="152" t="s">
        <v>20</v>
      </c>
      <c r="C269" s="153">
        <v>6</v>
      </c>
      <c r="D269" s="154">
        <v>10</v>
      </c>
      <c r="E269" s="155">
        <v>14</v>
      </c>
      <c r="F269" s="154">
        <v>17</v>
      </c>
      <c r="G269" s="154">
        <v>20</v>
      </c>
      <c r="H269" s="156">
        <v>22</v>
      </c>
      <c r="I269" s="154">
        <v>26</v>
      </c>
      <c r="J269" s="157">
        <v>29</v>
      </c>
      <c r="K269" s="154">
        <v>32</v>
      </c>
      <c r="L269" s="154">
        <v>34</v>
      </c>
      <c r="M269" s="154">
        <v>36</v>
      </c>
      <c r="N269" s="512">
        <v>38</v>
      </c>
    </row>
    <row r="270" spans="1:14" ht="13.5" thickBot="1">
      <c r="A270" s="236" t="s">
        <v>91</v>
      </c>
      <c r="B270" s="159" t="s">
        <v>23</v>
      </c>
      <c r="C270" s="160">
        <v>81</v>
      </c>
      <c r="D270" s="161">
        <v>86</v>
      </c>
      <c r="E270" s="162">
        <v>89</v>
      </c>
      <c r="F270" s="161">
        <v>91</v>
      </c>
      <c r="G270" s="161">
        <v>93</v>
      </c>
      <c r="H270" s="163">
        <v>93</v>
      </c>
      <c r="I270" s="161">
        <v>95</v>
      </c>
      <c r="J270" s="164">
        <v>96</v>
      </c>
      <c r="K270" s="161">
        <v>96</v>
      </c>
      <c r="L270" s="161">
        <v>97</v>
      </c>
      <c r="M270" s="161">
        <v>97</v>
      </c>
      <c r="N270" s="513">
        <v>98</v>
      </c>
    </row>
    <row r="271" spans="1:14" ht="12.75">
      <c r="A271" s="233" t="s">
        <v>109</v>
      </c>
      <c r="B271" s="145" t="s">
        <v>17</v>
      </c>
      <c r="C271" s="184">
        <v>478</v>
      </c>
      <c r="D271" s="168">
        <v>439</v>
      </c>
      <c r="E271" s="169">
        <v>411</v>
      </c>
      <c r="F271" s="168">
        <v>387</v>
      </c>
      <c r="G271" s="168">
        <v>367</v>
      </c>
      <c r="H271" s="170">
        <v>351</v>
      </c>
      <c r="I271" s="168">
        <v>320</v>
      </c>
      <c r="J271" s="171">
        <v>296</v>
      </c>
      <c r="K271" s="168">
        <v>276</v>
      </c>
      <c r="L271" s="168">
        <v>258</v>
      </c>
      <c r="M271" s="168">
        <v>243</v>
      </c>
      <c r="N271" s="514">
        <v>229</v>
      </c>
    </row>
    <row r="272" spans="1:14" ht="12.75">
      <c r="A272" s="233" t="s">
        <v>110</v>
      </c>
      <c r="B272" s="152" t="s">
        <v>20</v>
      </c>
      <c r="C272" s="153">
        <v>2.9</v>
      </c>
      <c r="D272" s="154">
        <v>9</v>
      </c>
      <c r="E272" s="155">
        <v>11.8</v>
      </c>
      <c r="F272" s="154">
        <v>14.9</v>
      </c>
      <c r="G272" s="154">
        <v>17.6</v>
      </c>
      <c r="H272" s="156">
        <v>18</v>
      </c>
      <c r="I272" s="154">
        <v>24</v>
      </c>
      <c r="J272" s="157">
        <v>26.9</v>
      </c>
      <c r="K272" s="154">
        <v>29.6</v>
      </c>
      <c r="L272" s="154">
        <v>31.9</v>
      </c>
      <c r="M272" s="154">
        <v>33.9</v>
      </c>
      <c r="N272" s="512">
        <v>35.8</v>
      </c>
    </row>
    <row r="273" spans="1:14" ht="13.5" thickBot="1">
      <c r="A273" s="236" t="s">
        <v>91</v>
      </c>
      <c r="B273" s="207" t="s">
        <v>23</v>
      </c>
      <c r="C273" s="208">
        <v>73.6</v>
      </c>
      <c r="D273" s="161">
        <v>77</v>
      </c>
      <c r="E273" s="162">
        <v>80.8</v>
      </c>
      <c r="F273" s="161">
        <v>82.8</v>
      </c>
      <c r="G273" s="161">
        <v>84.4</v>
      </c>
      <c r="H273" s="163">
        <v>87</v>
      </c>
      <c r="I273" s="161">
        <v>88</v>
      </c>
      <c r="J273" s="164">
        <v>88.8</v>
      </c>
      <c r="K273" s="161">
        <v>89.8</v>
      </c>
      <c r="L273" s="161">
        <v>90.6</v>
      </c>
      <c r="M273" s="161">
        <v>91.3</v>
      </c>
      <c r="N273" s="513">
        <v>91.9</v>
      </c>
    </row>
    <row r="274" spans="1:14" ht="12.75">
      <c r="A274" s="235" t="s">
        <v>111</v>
      </c>
      <c r="B274" s="173" t="s">
        <v>17</v>
      </c>
      <c r="C274" s="146">
        <v>586</v>
      </c>
      <c r="D274" s="168">
        <v>545</v>
      </c>
      <c r="E274" s="169">
        <v>513</v>
      </c>
      <c r="F274" s="168">
        <v>486</v>
      </c>
      <c r="G274" s="168">
        <v>464</v>
      </c>
      <c r="H274" s="170">
        <v>445</v>
      </c>
      <c r="I274" s="168">
        <v>412</v>
      </c>
      <c r="J274" s="171">
        <v>386</v>
      </c>
      <c r="K274" s="168">
        <v>364</v>
      </c>
      <c r="L274" s="168">
        <v>344</v>
      </c>
      <c r="M274" s="168">
        <v>327</v>
      </c>
      <c r="N274" s="514">
        <v>312</v>
      </c>
    </row>
    <row r="275" spans="1:14" ht="12.75">
      <c r="A275" s="233" t="s">
        <v>112</v>
      </c>
      <c r="B275" s="152" t="s">
        <v>20</v>
      </c>
      <c r="C275" s="153">
        <v>1</v>
      </c>
      <c r="D275" s="154">
        <v>4</v>
      </c>
      <c r="E275" s="155">
        <v>6</v>
      </c>
      <c r="F275" s="154">
        <v>8</v>
      </c>
      <c r="G275" s="154">
        <v>9</v>
      </c>
      <c r="H275" s="156">
        <v>10</v>
      </c>
      <c r="I275" s="154">
        <v>13</v>
      </c>
      <c r="J275" s="157">
        <v>14</v>
      </c>
      <c r="K275" s="154">
        <v>16</v>
      </c>
      <c r="L275" s="154">
        <v>17</v>
      </c>
      <c r="M275" s="154">
        <v>18</v>
      </c>
      <c r="N275" s="512">
        <v>19</v>
      </c>
    </row>
    <row r="276" spans="1:14" ht="13.5" thickBot="1">
      <c r="A276" s="234" t="s">
        <v>113</v>
      </c>
      <c r="B276" s="159" t="s">
        <v>23</v>
      </c>
      <c r="C276" s="160">
        <v>48</v>
      </c>
      <c r="D276" s="161">
        <v>60</v>
      </c>
      <c r="E276" s="162">
        <v>67</v>
      </c>
      <c r="F276" s="161">
        <v>72</v>
      </c>
      <c r="G276" s="161">
        <v>75</v>
      </c>
      <c r="H276" s="163">
        <v>78</v>
      </c>
      <c r="I276" s="161">
        <v>82</v>
      </c>
      <c r="J276" s="164">
        <v>85</v>
      </c>
      <c r="K276" s="161">
        <v>87</v>
      </c>
      <c r="L276" s="161">
        <v>88</v>
      </c>
      <c r="M276" s="161">
        <v>89</v>
      </c>
      <c r="N276" s="513">
        <v>90</v>
      </c>
    </row>
    <row r="277" spans="1:14" ht="12.75">
      <c r="A277" s="235" t="s">
        <v>114</v>
      </c>
      <c r="B277" s="145" t="s">
        <v>17</v>
      </c>
      <c r="C277" s="184">
        <v>609</v>
      </c>
      <c r="D277" s="168">
        <v>563</v>
      </c>
      <c r="E277" s="169">
        <v>529</v>
      </c>
      <c r="F277" s="168">
        <v>504</v>
      </c>
      <c r="G277" s="168">
        <v>483</v>
      </c>
      <c r="H277" s="170">
        <v>477</v>
      </c>
      <c r="I277" s="168">
        <v>438</v>
      </c>
      <c r="J277" s="171">
        <v>417</v>
      </c>
      <c r="K277" s="168">
        <v>400</v>
      </c>
      <c r="L277" s="168">
        <v>385</v>
      </c>
      <c r="M277" s="168">
        <v>373</v>
      </c>
      <c r="N277" s="514">
        <v>362</v>
      </c>
    </row>
    <row r="278" spans="1:14" ht="12.75">
      <c r="A278" s="233" t="s">
        <v>115</v>
      </c>
      <c r="B278" s="152" t="s">
        <v>20</v>
      </c>
      <c r="C278" s="153">
        <v>1</v>
      </c>
      <c r="D278" s="154">
        <v>4</v>
      </c>
      <c r="E278" s="155">
        <v>5</v>
      </c>
      <c r="F278" s="154">
        <v>7</v>
      </c>
      <c r="G278" s="154">
        <v>8</v>
      </c>
      <c r="H278" s="156">
        <v>9</v>
      </c>
      <c r="I278" s="154">
        <v>11</v>
      </c>
      <c r="J278" s="157">
        <v>13</v>
      </c>
      <c r="K278" s="154">
        <v>14</v>
      </c>
      <c r="L278" s="154">
        <v>15</v>
      </c>
      <c r="M278" s="154">
        <v>16</v>
      </c>
      <c r="N278" s="512">
        <v>17</v>
      </c>
    </row>
    <row r="279" spans="1:14" ht="13.5" thickBot="1">
      <c r="A279" s="234" t="s">
        <v>113</v>
      </c>
      <c r="B279" s="227" t="s">
        <v>23</v>
      </c>
      <c r="C279" s="208">
        <v>49</v>
      </c>
      <c r="D279" s="161">
        <v>58</v>
      </c>
      <c r="E279" s="162">
        <v>64</v>
      </c>
      <c r="F279" s="161">
        <v>68</v>
      </c>
      <c r="G279" s="161">
        <v>71</v>
      </c>
      <c r="H279" s="163">
        <v>73</v>
      </c>
      <c r="I279" s="161">
        <v>77</v>
      </c>
      <c r="J279" s="164">
        <v>79</v>
      </c>
      <c r="K279" s="161">
        <v>81</v>
      </c>
      <c r="L279" s="161">
        <v>83</v>
      </c>
      <c r="M279" s="161">
        <v>84</v>
      </c>
      <c r="N279" s="513">
        <v>85</v>
      </c>
    </row>
    <row r="280" spans="1:14" ht="12.75">
      <c r="A280" s="235" t="s">
        <v>116</v>
      </c>
      <c r="B280" s="173" t="s">
        <v>17</v>
      </c>
      <c r="C280" s="146">
        <v>660</v>
      </c>
      <c r="D280" s="147">
        <v>630</v>
      </c>
      <c r="E280" s="213">
        <v>597</v>
      </c>
      <c r="F280" s="147">
        <v>53</v>
      </c>
      <c r="G280" s="147">
        <v>547</v>
      </c>
      <c r="H280" s="214">
        <v>535</v>
      </c>
      <c r="I280" s="147">
        <v>514</v>
      </c>
      <c r="J280" s="215">
        <v>497</v>
      </c>
      <c r="K280" s="147">
        <v>461</v>
      </c>
      <c r="L280" s="147">
        <v>438</v>
      </c>
      <c r="M280" s="147">
        <v>427</v>
      </c>
      <c r="N280" s="515">
        <v>418</v>
      </c>
    </row>
    <row r="281" spans="1:14" ht="12.75">
      <c r="A281" s="233" t="s">
        <v>117</v>
      </c>
      <c r="B281" s="152" t="s">
        <v>20</v>
      </c>
      <c r="C281" s="153">
        <v>3</v>
      </c>
      <c r="D281" s="154">
        <v>3</v>
      </c>
      <c r="E281" s="155">
        <v>4</v>
      </c>
      <c r="F281" s="154">
        <v>4</v>
      </c>
      <c r="G281" s="154">
        <v>5</v>
      </c>
      <c r="H281" s="156">
        <v>5</v>
      </c>
      <c r="I281" s="154">
        <v>6</v>
      </c>
      <c r="J281" s="157">
        <v>7</v>
      </c>
      <c r="K281" s="154">
        <v>9</v>
      </c>
      <c r="L281" s="154">
        <v>9</v>
      </c>
      <c r="M281" s="154">
        <v>10</v>
      </c>
      <c r="N281" s="512">
        <v>10</v>
      </c>
    </row>
    <row r="282" spans="1:14" ht="13.5" thickBot="1">
      <c r="A282" s="234" t="s">
        <v>113</v>
      </c>
      <c r="B282" s="227" t="s">
        <v>23</v>
      </c>
      <c r="C282" s="208">
        <v>38.5</v>
      </c>
      <c r="D282" s="237">
        <v>46</v>
      </c>
      <c r="E282" s="238">
        <v>52</v>
      </c>
      <c r="F282" s="237">
        <v>56</v>
      </c>
      <c r="G282" s="237">
        <v>60</v>
      </c>
      <c r="H282" s="239">
        <v>62</v>
      </c>
      <c r="I282" s="237">
        <v>68</v>
      </c>
      <c r="J282" s="240">
        <v>70</v>
      </c>
      <c r="K282" s="237">
        <v>75</v>
      </c>
      <c r="L282" s="237">
        <v>76</v>
      </c>
      <c r="M282" s="237">
        <v>79</v>
      </c>
      <c r="N282" s="532">
        <v>80</v>
      </c>
    </row>
    <row r="283" spans="1:14" ht="12.75">
      <c r="A283" s="235" t="s">
        <v>118</v>
      </c>
      <c r="B283" s="173" t="s">
        <v>17</v>
      </c>
      <c r="C283" s="146">
        <v>671</v>
      </c>
      <c r="D283" s="147">
        <v>629</v>
      </c>
      <c r="E283" s="213">
        <v>598</v>
      </c>
      <c r="F283" s="147">
        <v>574</v>
      </c>
      <c r="G283" s="147">
        <v>555</v>
      </c>
      <c r="H283" s="214">
        <v>538</v>
      </c>
      <c r="I283" s="147">
        <v>512</v>
      </c>
      <c r="J283" s="215">
        <v>492</v>
      </c>
      <c r="K283" s="147">
        <v>475</v>
      </c>
      <c r="L283" s="147">
        <v>461</v>
      </c>
      <c r="M283" s="147">
        <v>449</v>
      </c>
      <c r="N283" s="515">
        <v>438</v>
      </c>
    </row>
    <row r="284" spans="1:14" ht="12.75">
      <c r="A284" s="233" t="s">
        <v>119</v>
      </c>
      <c r="B284" s="152" t="s">
        <v>20</v>
      </c>
      <c r="C284" s="153">
        <v>1</v>
      </c>
      <c r="D284" s="154">
        <v>2</v>
      </c>
      <c r="E284" s="155">
        <v>3</v>
      </c>
      <c r="F284" s="154">
        <v>4</v>
      </c>
      <c r="G284" s="154">
        <v>5</v>
      </c>
      <c r="H284" s="156">
        <v>6</v>
      </c>
      <c r="I284" s="154">
        <v>7</v>
      </c>
      <c r="J284" s="157">
        <v>8</v>
      </c>
      <c r="K284" s="154">
        <v>9</v>
      </c>
      <c r="L284" s="154">
        <v>9</v>
      </c>
      <c r="M284" s="154">
        <v>10</v>
      </c>
      <c r="N284" s="512">
        <v>10</v>
      </c>
    </row>
    <row r="285" spans="1:14" ht="13.5" thickBot="1">
      <c r="A285" s="241" t="s">
        <v>113</v>
      </c>
      <c r="B285" s="228" t="s">
        <v>23</v>
      </c>
      <c r="C285" s="160">
        <v>35</v>
      </c>
      <c r="D285" s="161">
        <v>44</v>
      </c>
      <c r="E285" s="162">
        <v>51</v>
      </c>
      <c r="F285" s="161">
        <v>56</v>
      </c>
      <c r="G285" s="161">
        <v>59</v>
      </c>
      <c r="H285" s="163">
        <v>62</v>
      </c>
      <c r="I285" s="161">
        <v>67</v>
      </c>
      <c r="J285" s="164">
        <v>70</v>
      </c>
      <c r="K285" s="161">
        <v>72</v>
      </c>
      <c r="L285" s="161">
        <v>74</v>
      </c>
      <c r="M285" s="161">
        <v>76</v>
      </c>
      <c r="N285" s="513">
        <v>77</v>
      </c>
    </row>
    <row r="286" spans="1:14" ht="13.5" thickBot="1">
      <c r="A286" s="90"/>
      <c r="B286" s="242"/>
      <c r="C286" s="243"/>
      <c r="D286" s="243"/>
      <c r="E286" s="243"/>
      <c r="F286" s="243"/>
      <c r="G286" s="243"/>
      <c r="H286" s="244"/>
      <c r="I286" s="243"/>
      <c r="J286" s="243"/>
      <c r="K286" s="352"/>
      <c r="L286" s="352"/>
      <c r="M286" s="245"/>
      <c r="N286" s="245"/>
    </row>
    <row r="287" spans="1:14" ht="13.5" thickBot="1">
      <c r="A287" s="246"/>
      <c r="B287" s="118" t="s">
        <v>6</v>
      </c>
      <c r="C287" s="119">
        <v>17</v>
      </c>
      <c r="D287" s="120">
        <v>23</v>
      </c>
      <c r="E287" s="120">
        <v>29</v>
      </c>
      <c r="F287" s="188">
        <v>34</v>
      </c>
      <c r="G287" s="188">
        <v>40</v>
      </c>
      <c r="H287" s="189">
        <v>46</v>
      </c>
      <c r="I287" s="188">
        <v>57</v>
      </c>
      <c r="J287" s="190">
        <v>69</v>
      </c>
      <c r="K287" s="359"/>
      <c r="L287" s="354"/>
      <c r="M287" s="116"/>
      <c r="N287" s="116"/>
    </row>
    <row r="288" spans="1:14" ht="15.75" thickBot="1">
      <c r="A288" s="247"/>
      <c r="B288" s="126" t="s">
        <v>8</v>
      </c>
      <c r="C288" s="192">
        <v>15</v>
      </c>
      <c r="D288" s="128">
        <v>20</v>
      </c>
      <c r="E288" s="128">
        <v>25</v>
      </c>
      <c r="F288" s="128">
        <v>30</v>
      </c>
      <c r="G288" s="128">
        <v>35</v>
      </c>
      <c r="H288" s="129">
        <v>40</v>
      </c>
      <c r="I288" s="128">
        <v>50</v>
      </c>
      <c r="J288" s="355">
        <v>60</v>
      </c>
      <c r="K288" s="508">
        <v>70</v>
      </c>
      <c r="L288" s="508">
        <v>80</v>
      </c>
      <c r="M288" s="508">
        <v>90</v>
      </c>
      <c r="N288" s="509">
        <v>100</v>
      </c>
    </row>
    <row r="289" spans="1:14" ht="15">
      <c r="A289" s="247" t="s">
        <v>120</v>
      </c>
      <c r="B289" s="422" t="s">
        <v>238</v>
      </c>
      <c r="C289" s="423">
        <v>1.17</v>
      </c>
      <c r="D289" s="424">
        <v>1.59</v>
      </c>
      <c r="E289" s="424">
        <v>2</v>
      </c>
      <c r="F289" s="424">
        <v>2.34</v>
      </c>
      <c r="G289" s="424">
        <v>2.76</v>
      </c>
      <c r="H289" s="425">
        <v>3.17</v>
      </c>
      <c r="I289" s="424">
        <v>3.93</v>
      </c>
      <c r="J289" s="441">
        <v>4.76</v>
      </c>
      <c r="K289" s="343"/>
      <c r="L289" s="343"/>
      <c r="M289" s="343"/>
      <c r="N289" s="510"/>
    </row>
    <row r="290" spans="1:14" ht="15">
      <c r="A290" s="247"/>
      <c r="B290" s="126" t="s">
        <v>239</v>
      </c>
      <c r="C290" s="108">
        <v>1.03</v>
      </c>
      <c r="D290" s="128">
        <v>1.38</v>
      </c>
      <c r="E290" s="128">
        <v>1.72</v>
      </c>
      <c r="F290" s="128">
        <v>2.07</v>
      </c>
      <c r="G290" s="128">
        <v>2.41</v>
      </c>
      <c r="H290" s="129">
        <v>2.76</v>
      </c>
      <c r="I290" s="128">
        <v>3.45</v>
      </c>
      <c r="J290" s="355">
        <v>4.14</v>
      </c>
      <c r="K290" s="128">
        <v>4.83</v>
      </c>
      <c r="L290" s="128">
        <v>5.52</v>
      </c>
      <c r="M290" s="128">
        <v>6.21</v>
      </c>
      <c r="N290" s="443">
        <v>6.9</v>
      </c>
    </row>
    <row r="291" spans="1:14" ht="13.5" thickBot="1">
      <c r="A291" s="231" t="s">
        <v>29</v>
      </c>
      <c r="B291" s="126" t="s">
        <v>241</v>
      </c>
      <c r="C291" s="108">
        <f>H291*SQRT(C288)/SQRT(40)</f>
        <v>1.3900854290294535</v>
      </c>
      <c r="D291" s="109">
        <f>H291*SQRT(D288)/SQRT(40)</f>
        <v>1.605132393293463</v>
      </c>
      <c r="E291" s="109">
        <f>H291*SQRT(E288)/SQRT(40)</f>
        <v>1.7945925721455551</v>
      </c>
      <c r="F291" s="109">
        <f>H291*SQRT(F288)/SQRT(40)</f>
        <v>1.9658776665906756</v>
      </c>
      <c r="G291" s="109">
        <f>H291*SQRT(G288)/SQRT(40)</f>
        <v>2.1233905669942117</v>
      </c>
      <c r="H291" s="110">
        <v>2.27</v>
      </c>
      <c r="I291" s="109">
        <f>H291*SQRT(I288)/SQRT(40)</f>
        <v>2.537937154462261</v>
      </c>
      <c r="J291" s="133">
        <f>H291*SQRT(J288)/SQRT(40)</f>
        <v>2.780170858058907</v>
      </c>
      <c r="K291" s="109">
        <f>H291*SQRT(K290)/SQRT(2.758)</f>
        <v>3.004016347025757</v>
      </c>
      <c r="L291" s="109">
        <f>H291*SQRT(L290)/SQRT(2.758)</f>
        <v>3.211428558525313</v>
      </c>
      <c r="M291" s="109">
        <f>H291*SQRT(M290)/SQRT(2.758)</f>
        <v>3.4062343665440817</v>
      </c>
      <c r="N291" s="443">
        <f>H291*SQRT(N290)/SQRT(2.758)</f>
        <v>3.5904862808733804</v>
      </c>
    </row>
    <row r="292" spans="1:14" ht="4.5" customHeight="1" thickBot="1">
      <c r="A292" s="232"/>
      <c r="B292" s="140"/>
      <c r="C292" s="194"/>
      <c r="D292" s="142"/>
      <c r="E292" s="142"/>
      <c r="F292" s="142"/>
      <c r="G292" s="142"/>
      <c r="H292" s="143"/>
      <c r="I292" s="142"/>
      <c r="J292" s="142"/>
      <c r="K292" s="142"/>
      <c r="L292" s="142"/>
      <c r="M292" s="142"/>
      <c r="N292" s="518"/>
    </row>
    <row r="293" spans="1:14" ht="12.75">
      <c r="A293" s="248" t="s">
        <v>121</v>
      </c>
      <c r="B293" s="145" t="s">
        <v>17</v>
      </c>
      <c r="C293" s="146">
        <v>297</v>
      </c>
      <c r="D293" s="147">
        <v>282</v>
      </c>
      <c r="E293" s="148">
        <v>270</v>
      </c>
      <c r="F293" s="149">
        <v>261</v>
      </c>
      <c r="G293" s="149">
        <v>253</v>
      </c>
      <c r="H293" s="150">
        <v>246</v>
      </c>
      <c r="I293" s="149">
        <v>235</v>
      </c>
      <c r="J293" s="151">
        <v>225</v>
      </c>
      <c r="K293" s="149">
        <v>217</v>
      </c>
      <c r="L293" s="149">
        <v>211</v>
      </c>
      <c r="M293" s="149">
        <v>204</v>
      </c>
      <c r="N293" s="511">
        <v>199</v>
      </c>
    </row>
    <row r="294" spans="1:14" ht="12.75">
      <c r="A294" s="248" t="s">
        <v>122</v>
      </c>
      <c r="B294" s="152" t="s">
        <v>20</v>
      </c>
      <c r="C294" s="153">
        <v>24</v>
      </c>
      <c r="D294" s="154">
        <v>28</v>
      </c>
      <c r="E294" s="155">
        <v>31</v>
      </c>
      <c r="F294" s="154">
        <v>34</v>
      </c>
      <c r="G294" s="154">
        <v>36</v>
      </c>
      <c r="H294" s="156">
        <v>38</v>
      </c>
      <c r="I294" s="154">
        <v>41</v>
      </c>
      <c r="J294" s="157">
        <v>44</v>
      </c>
      <c r="K294" s="154">
        <v>45</v>
      </c>
      <c r="L294" s="154">
        <v>47</v>
      </c>
      <c r="M294" s="154">
        <v>49</v>
      </c>
      <c r="N294" s="512">
        <v>50</v>
      </c>
    </row>
    <row r="295" spans="1:14" ht="13.5" thickBot="1">
      <c r="A295" s="249"/>
      <c r="B295" s="207" t="s">
        <v>23</v>
      </c>
      <c r="C295" s="208">
        <v>94</v>
      </c>
      <c r="D295" s="161">
        <v>94</v>
      </c>
      <c r="E295" s="162">
        <v>94</v>
      </c>
      <c r="F295" s="161">
        <v>94</v>
      </c>
      <c r="G295" s="161">
        <v>94</v>
      </c>
      <c r="H295" s="163">
        <v>94</v>
      </c>
      <c r="I295" s="161">
        <v>95</v>
      </c>
      <c r="J295" s="164">
        <v>95</v>
      </c>
      <c r="K295" s="161">
        <v>95</v>
      </c>
      <c r="L295" s="161">
        <v>95</v>
      </c>
      <c r="M295" s="161">
        <v>95</v>
      </c>
      <c r="N295" s="513">
        <v>95</v>
      </c>
    </row>
    <row r="296" spans="1:14" ht="12.75">
      <c r="A296" s="250" t="s">
        <v>123</v>
      </c>
      <c r="B296" s="173" t="s">
        <v>17</v>
      </c>
      <c r="C296" s="146">
        <v>341</v>
      </c>
      <c r="D296" s="168">
        <v>322</v>
      </c>
      <c r="E296" s="169">
        <v>308</v>
      </c>
      <c r="F296" s="168">
        <v>296</v>
      </c>
      <c r="G296" s="168">
        <v>287</v>
      </c>
      <c r="H296" s="170">
        <v>280</v>
      </c>
      <c r="I296" s="168">
        <v>267</v>
      </c>
      <c r="J296" s="171">
        <v>257</v>
      </c>
      <c r="K296" s="168">
        <v>249</v>
      </c>
      <c r="L296" s="168">
        <v>242</v>
      </c>
      <c r="M296" s="168">
        <v>237</v>
      </c>
      <c r="N296" s="514">
        <v>232</v>
      </c>
    </row>
    <row r="297" spans="1:14" ht="12.75">
      <c r="A297" s="248" t="s">
        <v>124</v>
      </c>
      <c r="B297" s="152" t="s">
        <v>20</v>
      </c>
      <c r="C297" s="153">
        <v>16</v>
      </c>
      <c r="D297" s="154">
        <v>20</v>
      </c>
      <c r="E297" s="155">
        <v>23</v>
      </c>
      <c r="F297" s="154">
        <v>25</v>
      </c>
      <c r="G297" s="154">
        <v>27</v>
      </c>
      <c r="H297" s="156">
        <v>30</v>
      </c>
      <c r="I297" s="154">
        <v>32</v>
      </c>
      <c r="J297" s="157">
        <v>35</v>
      </c>
      <c r="K297" s="154">
        <v>37</v>
      </c>
      <c r="L297" s="154">
        <v>38</v>
      </c>
      <c r="M297" s="154">
        <v>40</v>
      </c>
      <c r="N297" s="512">
        <v>41</v>
      </c>
    </row>
    <row r="298" spans="1:14" ht="13.5" thickBot="1">
      <c r="A298" s="249"/>
      <c r="B298" s="159" t="s">
        <v>23</v>
      </c>
      <c r="C298" s="160">
        <v>92</v>
      </c>
      <c r="D298" s="161">
        <v>92</v>
      </c>
      <c r="E298" s="162">
        <v>91</v>
      </c>
      <c r="F298" s="161">
        <v>91</v>
      </c>
      <c r="G298" s="161">
        <v>91</v>
      </c>
      <c r="H298" s="163">
        <v>91</v>
      </c>
      <c r="I298" s="161">
        <v>90</v>
      </c>
      <c r="J298" s="164">
        <v>90</v>
      </c>
      <c r="K298" s="161">
        <v>90</v>
      </c>
      <c r="L298" s="161">
        <v>90</v>
      </c>
      <c r="M298" s="161">
        <v>89</v>
      </c>
      <c r="N298" s="513">
        <v>89</v>
      </c>
    </row>
    <row r="299" spans="1:14" ht="12.75">
      <c r="A299" s="250" t="s">
        <v>125</v>
      </c>
      <c r="B299" s="145" t="s">
        <v>17</v>
      </c>
      <c r="C299" s="184">
        <v>524</v>
      </c>
      <c r="D299" s="168">
        <v>479</v>
      </c>
      <c r="E299" s="169">
        <v>444</v>
      </c>
      <c r="F299" s="168">
        <v>416</v>
      </c>
      <c r="G299" s="168">
        <v>392</v>
      </c>
      <c r="H299" s="170">
        <v>371</v>
      </c>
      <c r="I299" s="168">
        <v>337</v>
      </c>
      <c r="J299" s="171">
        <v>308</v>
      </c>
      <c r="K299" s="168">
        <v>284</v>
      </c>
      <c r="L299" s="168">
        <v>264</v>
      </c>
      <c r="M299" s="168">
        <v>245</v>
      </c>
      <c r="N299" s="514">
        <v>229</v>
      </c>
    </row>
    <row r="300" spans="1:14" ht="12.75">
      <c r="A300" s="248" t="s">
        <v>126</v>
      </c>
      <c r="B300" s="152" t="s">
        <v>20</v>
      </c>
      <c r="C300" s="153">
        <v>2</v>
      </c>
      <c r="D300" s="154">
        <v>6</v>
      </c>
      <c r="E300" s="155">
        <v>10</v>
      </c>
      <c r="F300" s="154">
        <v>13</v>
      </c>
      <c r="G300" s="154">
        <v>15</v>
      </c>
      <c r="H300" s="156">
        <v>17</v>
      </c>
      <c r="I300" s="154">
        <v>21</v>
      </c>
      <c r="J300" s="157">
        <v>24</v>
      </c>
      <c r="K300" s="154">
        <v>26</v>
      </c>
      <c r="L300" s="154">
        <v>29</v>
      </c>
      <c r="M300" s="154">
        <v>31</v>
      </c>
      <c r="N300" s="512">
        <v>32</v>
      </c>
    </row>
    <row r="301" spans="1:14" ht="13.5" thickBot="1">
      <c r="A301" s="251" t="s">
        <v>127</v>
      </c>
      <c r="B301" s="207" t="s">
        <v>23</v>
      </c>
      <c r="C301" s="208">
        <v>61</v>
      </c>
      <c r="D301" s="161">
        <v>73</v>
      </c>
      <c r="E301" s="162">
        <v>80</v>
      </c>
      <c r="F301" s="161">
        <v>84</v>
      </c>
      <c r="G301" s="161">
        <v>87</v>
      </c>
      <c r="H301" s="163">
        <v>89</v>
      </c>
      <c r="I301" s="161">
        <v>92</v>
      </c>
      <c r="J301" s="164">
        <v>93</v>
      </c>
      <c r="K301" s="161">
        <v>94</v>
      </c>
      <c r="L301" s="161">
        <v>95</v>
      </c>
      <c r="M301" s="161">
        <v>96</v>
      </c>
      <c r="N301" s="513">
        <v>96</v>
      </c>
    </row>
    <row r="302" spans="1:14" ht="12.75">
      <c r="A302" s="250" t="s">
        <v>128</v>
      </c>
      <c r="B302" s="173" t="s">
        <v>17</v>
      </c>
      <c r="C302" s="174">
        <v>502</v>
      </c>
      <c r="D302" s="199">
        <v>466</v>
      </c>
      <c r="E302" s="199">
        <v>440</v>
      </c>
      <c r="F302" s="199">
        <v>420</v>
      </c>
      <c r="G302" s="199">
        <v>403</v>
      </c>
      <c r="H302" s="200">
        <v>389</v>
      </c>
      <c r="I302" s="199">
        <v>368</v>
      </c>
      <c r="J302" s="201">
        <v>351</v>
      </c>
      <c r="K302" s="199">
        <v>337</v>
      </c>
      <c r="L302" s="199">
        <v>326</v>
      </c>
      <c r="M302" s="199">
        <v>316</v>
      </c>
      <c r="N302" s="199">
        <v>308</v>
      </c>
    </row>
    <row r="303" spans="1:14" ht="12.75">
      <c r="A303" s="248" t="s">
        <v>129</v>
      </c>
      <c r="B303" s="152" t="s">
        <v>20</v>
      </c>
      <c r="C303" s="179">
        <v>4</v>
      </c>
      <c r="D303" s="202">
        <v>7</v>
      </c>
      <c r="E303" s="202">
        <v>9.3</v>
      </c>
      <c r="F303" s="202">
        <v>11.2</v>
      </c>
      <c r="G303" s="202">
        <v>12.8</v>
      </c>
      <c r="H303" s="182">
        <v>14.2</v>
      </c>
      <c r="I303" s="202">
        <v>16.5</v>
      </c>
      <c r="J303" s="203">
        <v>18.4</v>
      </c>
      <c r="K303" s="202">
        <v>20</v>
      </c>
      <c r="L303" s="202">
        <v>21.4</v>
      </c>
      <c r="M303" s="202">
        <v>22.6</v>
      </c>
      <c r="N303" s="202">
        <v>23.7</v>
      </c>
    </row>
    <row r="304" spans="1:14" ht="13.5" thickBot="1">
      <c r="A304" s="251" t="s">
        <v>130</v>
      </c>
      <c r="B304" s="159" t="s">
        <v>23</v>
      </c>
      <c r="C304" s="160">
        <v>68.8</v>
      </c>
      <c r="D304" s="205">
        <v>74.4</v>
      </c>
      <c r="E304" s="205">
        <v>78</v>
      </c>
      <c r="F304" s="205">
        <v>80.6</v>
      </c>
      <c r="G304" s="205">
        <v>82.6</v>
      </c>
      <c r="H304" s="163">
        <v>84.1</v>
      </c>
      <c r="I304" s="205">
        <v>86.3</v>
      </c>
      <c r="J304" s="206">
        <v>87.9</v>
      </c>
      <c r="K304" s="205">
        <v>89.1</v>
      </c>
      <c r="L304" s="205">
        <v>90.1</v>
      </c>
      <c r="M304" s="205">
        <v>90.9</v>
      </c>
      <c r="N304" s="205">
        <v>91.5</v>
      </c>
    </row>
    <row r="305" spans="1:14" ht="12.75">
      <c r="A305" s="250" t="s">
        <v>131</v>
      </c>
      <c r="B305" s="145" t="s">
        <v>17</v>
      </c>
      <c r="C305" s="184">
        <v>588</v>
      </c>
      <c r="D305" s="168">
        <v>554</v>
      </c>
      <c r="E305" s="169">
        <v>528</v>
      </c>
      <c r="F305" s="168">
        <v>507</v>
      </c>
      <c r="G305" s="168">
        <v>490</v>
      </c>
      <c r="H305" s="170">
        <v>474</v>
      </c>
      <c r="I305" s="168">
        <v>448</v>
      </c>
      <c r="J305" s="171">
        <v>427</v>
      </c>
      <c r="K305" s="168">
        <v>409</v>
      </c>
      <c r="L305" s="168">
        <v>394</v>
      </c>
      <c r="M305" s="168">
        <v>380</v>
      </c>
      <c r="N305" s="514">
        <v>368</v>
      </c>
    </row>
    <row r="306" spans="1:14" ht="12.75">
      <c r="A306" s="248" t="s">
        <v>132</v>
      </c>
      <c r="B306" s="152" t="s">
        <v>20</v>
      </c>
      <c r="C306" s="153">
        <v>3</v>
      </c>
      <c r="D306" s="154">
        <v>5</v>
      </c>
      <c r="E306" s="155">
        <v>6</v>
      </c>
      <c r="F306" s="154">
        <v>7</v>
      </c>
      <c r="G306" s="154">
        <v>8</v>
      </c>
      <c r="H306" s="156">
        <v>9</v>
      </c>
      <c r="I306" s="154">
        <v>10</v>
      </c>
      <c r="J306" s="157">
        <v>11</v>
      </c>
      <c r="K306" s="154">
        <v>12</v>
      </c>
      <c r="L306" s="154">
        <v>13</v>
      </c>
      <c r="M306" s="154">
        <v>13</v>
      </c>
      <c r="N306" s="512">
        <v>14</v>
      </c>
    </row>
    <row r="307" spans="1:14" ht="13.5" thickBot="1">
      <c r="A307" s="226" t="s">
        <v>91</v>
      </c>
      <c r="B307" s="207" t="s">
        <v>23</v>
      </c>
      <c r="C307" s="208">
        <v>44</v>
      </c>
      <c r="D307" s="161">
        <v>56</v>
      </c>
      <c r="E307" s="162">
        <v>63</v>
      </c>
      <c r="F307" s="161">
        <v>68</v>
      </c>
      <c r="G307" s="161">
        <v>71</v>
      </c>
      <c r="H307" s="163">
        <v>74</v>
      </c>
      <c r="I307" s="161">
        <v>78</v>
      </c>
      <c r="J307" s="164">
        <v>81</v>
      </c>
      <c r="K307" s="161">
        <v>83</v>
      </c>
      <c r="L307" s="161">
        <v>85</v>
      </c>
      <c r="M307" s="161">
        <v>86</v>
      </c>
      <c r="N307" s="513">
        <v>87</v>
      </c>
    </row>
    <row r="308" spans="1:14" ht="12.75">
      <c r="A308" s="250" t="s">
        <v>133</v>
      </c>
      <c r="B308" s="173" t="s">
        <v>17</v>
      </c>
      <c r="C308" s="146">
        <v>618</v>
      </c>
      <c r="D308" s="168">
        <v>578</v>
      </c>
      <c r="E308" s="169">
        <v>549</v>
      </c>
      <c r="F308" s="168">
        <v>526</v>
      </c>
      <c r="G308" s="168">
        <v>508</v>
      </c>
      <c r="H308" s="170">
        <v>499</v>
      </c>
      <c r="I308" s="168">
        <v>468</v>
      </c>
      <c r="J308" s="171">
        <v>448</v>
      </c>
      <c r="K308" s="168">
        <v>433</v>
      </c>
      <c r="L308" s="168">
        <v>419</v>
      </c>
      <c r="M308" s="168">
        <v>408</v>
      </c>
      <c r="N308" s="514">
        <v>398</v>
      </c>
    </row>
    <row r="309" spans="1:14" ht="12.75">
      <c r="A309" s="248" t="s">
        <v>134</v>
      </c>
      <c r="B309" s="152" t="s">
        <v>20</v>
      </c>
      <c r="C309" s="153">
        <v>1</v>
      </c>
      <c r="D309" s="154">
        <v>3</v>
      </c>
      <c r="E309" s="155">
        <v>5</v>
      </c>
      <c r="F309" s="154">
        <v>6</v>
      </c>
      <c r="G309" s="154">
        <v>7</v>
      </c>
      <c r="H309" s="156">
        <v>8</v>
      </c>
      <c r="I309" s="154">
        <v>9</v>
      </c>
      <c r="J309" s="157">
        <v>10</v>
      </c>
      <c r="K309" s="154">
        <v>11</v>
      </c>
      <c r="L309" s="154">
        <v>12</v>
      </c>
      <c r="M309" s="154">
        <v>13</v>
      </c>
      <c r="N309" s="512">
        <v>14</v>
      </c>
    </row>
    <row r="310" spans="1:14" ht="13.5" thickBot="1">
      <c r="A310" s="226" t="s">
        <v>91</v>
      </c>
      <c r="B310" s="159" t="s">
        <v>23</v>
      </c>
      <c r="C310" s="160">
        <v>46</v>
      </c>
      <c r="D310" s="161">
        <v>54</v>
      </c>
      <c r="E310" s="162">
        <v>60</v>
      </c>
      <c r="F310" s="161">
        <v>64</v>
      </c>
      <c r="G310" s="161">
        <v>67</v>
      </c>
      <c r="H310" s="163">
        <v>70</v>
      </c>
      <c r="I310" s="161">
        <v>73</v>
      </c>
      <c r="J310" s="164">
        <v>76</v>
      </c>
      <c r="K310" s="161">
        <v>78</v>
      </c>
      <c r="L310" s="161">
        <v>80</v>
      </c>
      <c r="M310" s="161">
        <v>81</v>
      </c>
      <c r="N310" s="513">
        <v>82</v>
      </c>
    </row>
    <row r="311" spans="1:14" ht="12.75">
      <c r="A311" s="250" t="s">
        <v>135</v>
      </c>
      <c r="B311" s="145" t="s">
        <v>17</v>
      </c>
      <c r="C311" s="184">
        <v>652</v>
      </c>
      <c r="D311" s="168">
        <v>616</v>
      </c>
      <c r="E311" s="169">
        <v>588</v>
      </c>
      <c r="F311" s="168">
        <v>565</v>
      </c>
      <c r="G311" s="168">
        <v>546</v>
      </c>
      <c r="H311" s="170">
        <v>537</v>
      </c>
      <c r="I311" s="168">
        <v>501</v>
      </c>
      <c r="J311" s="171">
        <v>478</v>
      </c>
      <c r="K311" s="168">
        <v>459</v>
      </c>
      <c r="L311" s="168">
        <v>442</v>
      </c>
      <c r="M311" s="168">
        <v>427</v>
      </c>
      <c r="N311" s="514">
        <v>414</v>
      </c>
    </row>
    <row r="312" spans="1:14" ht="12.75">
      <c r="A312" s="248" t="s">
        <v>136</v>
      </c>
      <c r="B312" s="152" t="s">
        <v>20</v>
      </c>
      <c r="C312" s="153">
        <v>2</v>
      </c>
      <c r="D312" s="154">
        <v>3</v>
      </c>
      <c r="E312" s="155">
        <v>4</v>
      </c>
      <c r="F312" s="154">
        <v>5</v>
      </c>
      <c r="G312" s="154">
        <v>5</v>
      </c>
      <c r="H312" s="156">
        <v>6</v>
      </c>
      <c r="I312" s="154">
        <v>7</v>
      </c>
      <c r="J312" s="157">
        <v>7</v>
      </c>
      <c r="K312" s="154">
        <v>8</v>
      </c>
      <c r="L312" s="154">
        <v>9</v>
      </c>
      <c r="M312" s="154">
        <v>9</v>
      </c>
      <c r="N312" s="512">
        <v>10</v>
      </c>
    </row>
    <row r="313" spans="1:14" ht="13.5" thickBot="1">
      <c r="A313" s="226" t="s">
        <v>91</v>
      </c>
      <c r="B313" s="227" t="s">
        <v>23</v>
      </c>
      <c r="C313" s="208">
        <v>37</v>
      </c>
      <c r="D313" s="161">
        <v>46</v>
      </c>
      <c r="E313" s="162">
        <v>53</v>
      </c>
      <c r="F313" s="161">
        <v>57</v>
      </c>
      <c r="G313" s="161">
        <v>61</v>
      </c>
      <c r="H313" s="163">
        <v>64</v>
      </c>
      <c r="I313" s="161">
        <v>68</v>
      </c>
      <c r="J313" s="164">
        <v>71</v>
      </c>
      <c r="K313" s="161">
        <v>74</v>
      </c>
      <c r="L313" s="161">
        <v>75</v>
      </c>
      <c r="M313" s="161">
        <v>77</v>
      </c>
      <c r="N313" s="513">
        <v>78</v>
      </c>
    </row>
    <row r="314" spans="1:14" ht="12.75">
      <c r="A314" s="250" t="s">
        <v>137</v>
      </c>
      <c r="B314" s="173" t="s">
        <v>17</v>
      </c>
      <c r="C314" s="146">
        <v>675</v>
      </c>
      <c r="D314" s="147">
        <v>637</v>
      </c>
      <c r="E314" s="213">
        <v>618</v>
      </c>
      <c r="F314" s="147">
        <v>596</v>
      </c>
      <c r="G314" s="147">
        <v>586</v>
      </c>
      <c r="H314" s="214">
        <v>580</v>
      </c>
      <c r="I314" s="147">
        <v>561</v>
      </c>
      <c r="J314" s="215">
        <v>521</v>
      </c>
      <c r="K314" s="147">
        <v>505</v>
      </c>
      <c r="L314" s="147">
        <v>492</v>
      </c>
      <c r="M314" s="147">
        <v>481</v>
      </c>
      <c r="N314" s="515">
        <v>471</v>
      </c>
    </row>
    <row r="315" spans="1:14" ht="12.75">
      <c r="A315" s="248" t="s">
        <v>138</v>
      </c>
      <c r="B315" s="152" t="s">
        <v>20</v>
      </c>
      <c r="C315" s="153">
        <v>1</v>
      </c>
      <c r="D315" s="154">
        <v>2</v>
      </c>
      <c r="E315" s="155">
        <v>3</v>
      </c>
      <c r="F315" s="154">
        <v>4</v>
      </c>
      <c r="G315" s="154">
        <v>5</v>
      </c>
      <c r="H315" s="156">
        <v>6</v>
      </c>
      <c r="I315" s="154">
        <v>6</v>
      </c>
      <c r="J315" s="157">
        <v>8</v>
      </c>
      <c r="K315" s="154">
        <v>9</v>
      </c>
      <c r="L315" s="154">
        <v>10</v>
      </c>
      <c r="M315" s="154">
        <v>10</v>
      </c>
      <c r="N315" s="512">
        <v>11</v>
      </c>
    </row>
    <row r="316" spans="1:14" ht="13.5" thickBot="1">
      <c r="A316" s="226" t="s">
        <v>91</v>
      </c>
      <c r="B316" s="228" t="s">
        <v>23</v>
      </c>
      <c r="C316" s="160">
        <v>35</v>
      </c>
      <c r="D316" s="161">
        <v>42</v>
      </c>
      <c r="E316" s="162">
        <v>47</v>
      </c>
      <c r="F316" s="161">
        <v>51</v>
      </c>
      <c r="G316" s="161">
        <v>54</v>
      </c>
      <c r="H316" s="163">
        <v>57</v>
      </c>
      <c r="I316" s="161">
        <v>59</v>
      </c>
      <c r="J316" s="164">
        <v>64</v>
      </c>
      <c r="K316" s="161">
        <v>66</v>
      </c>
      <c r="L316" s="161">
        <v>68</v>
      </c>
      <c r="M316" s="161">
        <v>69</v>
      </c>
      <c r="N316" s="513">
        <v>71</v>
      </c>
    </row>
    <row r="317" spans="1:14" ht="13.5" thickBot="1">
      <c r="A317" s="88"/>
      <c r="B317" s="115"/>
      <c r="C317" s="116"/>
      <c r="D317" s="87"/>
      <c r="E317" s="87"/>
      <c r="F317" s="87"/>
      <c r="G317" s="87"/>
      <c r="H317" s="117"/>
      <c r="I317" s="87"/>
      <c r="J317" s="87"/>
      <c r="K317" s="352"/>
      <c r="L317" s="352"/>
      <c r="M317" s="87"/>
      <c r="N317" s="87"/>
    </row>
    <row r="318" spans="1:14" ht="13.5" thickBot="1">
      <c r="A318" s="252"/>
      <c r="B318" s="431" t="s">
        <v>6</v>
      </c>
      <c r="C318" s="119">
        <v>20</v>
      </c>
      <c r="D318" s="120">
        <v>25</v>
      </c>
      <c r="E318" s="120">
        <v>32</v>
      </c>
      <c r="F318" s="188">
        <v>38</v>
      </c>
      <c r="G318" s="188">
        <v>40</v>
      </c>
      <c r="H318" s="189">
        <v>51</v>
      </c>
      <c r="I318" s="188">
        <v>63</v>
      </c>
      <c r="J318" s="351">
        <v>76</v>
      </c>
      <c r="K318" s="353"/>
      <c r="L318" s="354"/>
      <c r="M318" s="116"/>
      <c r="N318" s="116"/>
    </row>
    <row r="319" spans="1:14" ht="15.75" thickBot="1">
      <c r="A319" s="253"/>
      <c r="B319" s="126" t="s">
        <v>8</v>
      </c>
      <c r="C319" s="192">
        <v>15</v>
      </c>
      <c r="D319" s="128">
        <v>20</v>
      </c>
      <c r="E319" s="128">
        <v>25</v>
      </c>
      <c r="F319" s="128">
        <v>30</v>
      </c>
      <c r="G319" s="128">
        <v>35</v>
      </c>
      <c r="H319" s="129">
        <v>40</v>
      </c>
      <c r="I319" s="128">
        <v>50</v>
      </c>
      <c r="J319" s="355">
        <v>60</v>
      </c>
      <c r="K319" s="508">
        <v>70</v>
      </c>
      <c r="L319" s="508">
        <v>80</v>
      </c>
      <c r="M319" s="508">
        <v>90</v>
      </c>
      <c r="N319" s="509">
        <v>100</v>
      </c>
    </row>
    <row r="320" spans="1:14" ht="15">
      <c r="A320" s="253" t="s">
        <v>139</v>
      </c>
      <c r="B320" s="431" t="s">
        <v>238</v>
      </c>
      <c r="C320" s="423">
        <v>1.38</v>
      </c>
      <c r="D320" s="424">
        <v>1.72</v>
      </c>
      <c r="E320" s="424">
        <v>2.21</v>
      </c>
      <c r="F320" s="424">
        <v>2.62</v>
      </c>
      <c r="G320" s="424">
        <v>2.76</v>
      </c>
      <c r="H320" s="425">
        <v>3.52</v>
      </c>
      <c r="I320" s="424">
        <v>4.34</v>
      </c>
      <c r="J320" s="441">
        <v>5.24</v>
      </c>
      <c r="K320" s="343"/>
      <c r="L320" s="343"/>
      <c r="M320" s="343"/>
      <c r="N320" s="510"/>
    </row>
    <row r="321" spans="1:14" ht="15">
      <c r="A321" s="253"/>
      <c r="B321" s="126" t="s">
        <v>239</v>
      </c>
      <c r="C321" s="108">
        <v>1.03</v>
      </c>
      <c r="D321" s="128">
        <v>1.38</v>
      </c>
      <c r="E321" s="128">
        <v>1.72</v>
      </c>
      <c r="F321" s="128">
        <v>2.07</v>
      </c>
      <c r="G321" s="128">
        <v>2.41</v>
      </c>
      <c r="H321" s="129">
        <v>2.76</v>
      </c>
      <c r="I321" s="128">
        <v>3.45</v>
      </c>
      <c r="J321" s="355">
        <v>4.14</v>
      </c>
      <c r="K321" s="128">
        <v>4.83</v>
      </c>
      <c r="L321" s="128">
        <v>5.52</v>
      </c>
      <c r="M321" s="128">
        <v>6.21</v>
      </c>
      <c r="N321" s="443">
        <v>6.9</v>
      </c>
    </row>
    <row r="322" spans="1:15" ht="13.5" thickBot="1">
      <c r="A322" s="254" t="s">
        <v>140</v>
      </c>
      <c r="B322" s="228" t="s">
        <v>241</v>
      </c>
      <c r="C322" s="108">
        <f>H322*SQRT(C319)/SQRT(40)</f>
        <v>1.8554884801582574</v>
      </c>
      <c r="D322" s="109">
        <f>H322*SQRT(D319)/SQRT(40)</f>
        <v>2.1425335469952387</v>
      </c>
      <c r="E322" s="109">
        <f>H322*SQRT(E319)/SQRT(40)</f>
        <v>2.395425327577547</v>
      </c>
      <c r="F322" s="109">
        <f>H322*SQRT(F319)/SQRT(40)</f>
        <v>2.624056973466849</v>
      </c>
      <c r="G322" s="109">
        <f>H322*SQRT(G319)/SQRT(40)</f>
        <v>2.8343054704812602</v>
      </c>
      <c r="H322" s="110">
        <v>3.03</v>
      </c>
      <c r="I322" s="109">
        <f>H322*SQRT(I319)/SQRT(40)</f>
        <v>3.3876429859121813</v>
      </c>
      <c r="J322" s="109">
        <f>H322*SQRT(J321)/SQRT(2.758)</f>
        <v>3.71232224836517</v>
      </c>
      <c r="K322" s="109">
        <f>H322*SQRT(K321)/SQRT(2.758)</f>
        <v>4.009766313430856</v>
      </c>
      <c r="L322" s="109">
        <f>H322*SQRT(L321)/SQRT(2.758)</f>
        <v>4.2866204988245356</v>
      </c>
      <c r="M322" s="109">
        <f>H322*SQRT(M321)/SQRT(2.758)</f>
        <v>4.546647634638136</v>
      </c>
      <c r="N322" s="443">
        <f>H322*SQRT(N321)/SQRT(2.758)</f>
        <v>4.792587414557859</v>
      </c>
      <c r="O322" s="506"/>
    </row>
    <row r="323" spans="1:14" ht="4.5" customHeight="1" thickBot="1">
      <c r="A323" s="255"/>
      <c r="B323" s="140"/>
      <c r="C323" s="194"/>
      <c r="D323" s="142"/>
      <c r="E323" s="142"/>
      <c r="F323" s="142"/>
      <c r="G323" s="142"/>
      <c r="H323" s="143"/>
      <c r="I323" s="142"/>
      <c r="J323" s="142"/>
      <c r="K323" s="142"/>
      <c r="L323" s="142"/>
      <c r="M323" s="142"/>
      <c r="N323" s="518"/>
    </row>
    <row r="324" spans="1:14" ht="12.75">
      <c r="A324" s="256" t="s">
        <v>141</v>
      </c>
      <c r="B324" s="145" t="s">
        <v>17</v>
      </c>
      <c r="C324" s="146">
        <v>353</v>
      </c>
      <c r="D324" s="147">
        <v>327</v>
      </c>
      <c r="E324" s="148">
        <v>307</v>
      </c>
      <c r="F324" s="149">
        <v>290</v>
      </c>
      <c r="G324" s="149">
        <v>264</v>
      </c>
      <c r="H324" s="150">
        <v>244</v>
      </c>
      <c r="I324" s="149">
        <v>228</v>
      </c>
      <c r="J324" s="151">
        <v>214</v>
      </c>
      <c r="K324" s="149">
        <v>202</v>
      </c>
      <c r="L324" s="149">
        <v>191</v>
      </c>
      <c r="M324" s="149">
        <v>182</v>
      </c>
      <c r="N324" s="511">
        <v>190</v>
      </c>
    </row>
    <row r="325" spans="1:14" ht="12.75">
      <c r="A325" s="256" t="s">
        <v>142</v>
      </c>
      <c r="B325" s="152" t="s">
        <v>20</v>
      </c>
      <c r="C325" s="153">
        <v>21</v>
      </c>
      <c r="D325" s="154">
        <v>26</v>
      </c>
      <c r="E325" s="155">
        <v>29</v>
      </c>
      <c r="F325" s="154">
        <v>32</v>
      </c>
      <c r="G325" s="154">
        <v>36</v>
      </c>
      <c r="H325" s="156">
        <v>39</v>
      </c>
      <c r="I325" s="154">
        <v>42</v>
      </c>
      <c r="J325" s="157">
        <v>44</v>
      </c>
      <c r="K325" s="154">
        <v>46</v>
      </c>
      <c r="L325" s="154">
        <v>48</v>
      </c>
      <c r="M325" s="154">
        <v>50</v>
      </c>
      <c r="N325" s="512">
        <v>50</v>
      </c>
    </row>
    <row r="326" spans="1:14" ht="13.5" thickBot="1">
      <c r="A326" s="257"/>
      <c r="B326" s="207" t="s">
        <v>23</v>
      </c>
      <c r="C326" s="208">
        <v>88</v>
      </c>
      <c r="D326" s="161">
        <v>91</v>
      </c>
      <c r="E326" s="162">
        <v>92</v>
      </c>
      <c r="F326" s="161">
        <v>93</v>
      </c>
      <c r="G326" s="161">
        <v>95</v>
      </c>
      <c r="H326" s="163">
        <v>95</v>
      </c>
      <c r="I326" s="161">
        <v>96</v>
      </c>
      <c r="J326" s="164">
        <v>97</v>
      </c>
      <c r="K326" s="161">
        <v>97</v>
      </c>
      <c r="L326" s="161">
        <v>97</v>
      </c>
      <c r="M326" s="161">
        <v>97</v>
      </c>
      <c r="N326" s="513">
        <v>97</v>
      </c>
    </row>
    <row r="327" spans="1:14" ht="12.75">
      <c r="A327" s="258" t="s">
        <v>143</v>
      </c>
      <c r="B327" s="173" t="s">
        <v>17</v>
      </c>
      <c r="C327" s="146">
        <v>407</v>
      </c>
      <c r="D327" s="168">
        <v>367</v>
      </c>
      <c r="E327" s="169">
        <v>338</v>
      </c>
      <c r="F327" s="168">
        <v>317</v>
      </c>
      <c r="G327" s="168">
        <v>300</v>
      </c>
      <c r="H327" s="170">
        <v>286</v>
      </c>
      <c r="I327" s="168">
        <v>264</v>
      </c>
      <c r="J327" s="171">
        <v>247</v>
      </c>
      <c r="K327" s="168">
        <v>233</v>
      </c>
      <c r="L327" s="168">
        <v>223</v>
      </c>
      <c r="M327" s="168">
        <v>213</v>
      </c>
      <c r="N327" s="514">
        <v>205</v>
      </c>
    </row>
    <row r="328" spans="1:14" ht="12.75">
      <c r="A328" s="256" t="s">
        <v>144</v>
      </c>
      <c r="B328" s="152" t="s">
        <v>20</v>
      </c>
      <c r="C328" s="153">
        <v>18</v>
      </c>
      <c r="D328" s="154">
        <v>23</v>
      </c>
      <c r="E328" s="155">
        <v>27</v>
      </c>
      <c r="F328" s="154">
        <v>29</v>
      </c>
      <c r="G328" s="154">
        <v>32</v>
      </c>
      <c r="H328" s="156">
        <v>34</v>
      </c>
      <c r="I328" s="154">
        <v>38</v>
      </c>
      <c r="J328" s="157">
        <v>41</v>
      </c>
      <c r="K328" s="154">
        <v>43</v>
      </c>
      <c r="L328" s="154">
        <v>45</v>
      </c>
      <c r="M328" s="154">
        <v>47</v>
      </c>
      <c r="N328" s="512">
        <v>49</v>
      </c>
    </row>
    <row r="329" spans="1:14" ht="13.5" thickBot="1">
      <c r="A329" s="257"/>
      <c r="B329" s="159" t="s">
        <v>23</v>
      </c>
      <c r="C329" s="160">
        <v>82</v>
      </c>
      <c r="D329" s="161">
        <v>86</v>
      </c>
      <c r="E329" s="162">
        <v>89</v>
      </c>
      <c r="F329" s="161">
        <v>90</v>
      </c>
      <c r="G329" s="161">
        <v>92</v>
      </c>
      <c r="H329" s="163">
        <v>93</v>
      </c>
      <c r="I329" s="161">
        <v>94</v>
      </c>
      <c r="J329" s="164">
        <v>95</v>
      </c>
      <c r="K329" s="161">
        <v>95</v>
      </c>
      <c r="L329" s="161">
        <v>96</v>
      </c>
      <c r="M329" s="161">
        <v>96</v>
      </c>
      <c r="N329" s="513">
        <v>97</v>
      </c>
    </row>
    <row r="330" spans="1:14" ht="12.75">
      <c r="A330" s="258" t="s">
        <v>145</v>
      </c>
      <c r="B330" s="145" t="s">
        <v>17</v>
      </c>
      <c r="C330" s="184">
        <v>569</v>
      </c>
      <c r="D330" s="168">
        <v>524</v>
      </c>
      <c r="E330" s="169">
        <v>483</v>
      </c>
      <c r="F330" s="168">
        <v>446</v>
      </c>
      <c r="G330" s="168">
        <v>415</v>
      </c>
      <c r="H330" s="170">
        <v>390</v>
      </c>
      <c r="I330" s="168">
        <v>366</v>
      </c>
      <c r="J330" s="171">
        <v>342</v>
      </c>
      <c r="K330" s="168">
        <v>327</v>
      </c>
      <c r="L330" s="168">
        <v>312</v>
      </c>
      <c r="M330" s="168">
        <v>296</v>
      </c>
      <c r="N330" s="514">
        <v>278</v>
      </c>
    </row>
    <row r="331" spans="1:14" ht="12.75">
      <c r="A331" s="256" t="s">
        <v>146</v>
      </c>
      <c r="B331" s="152" t="s">
        <v>20</v>
      </c>
      <c r="C331" s="153">
        <v>7</v>
      </c>
      <c r="D331" s="154">
        <v>9</v>
      </c>
      <c r="E331" s="155">
        <v>11</v>
      </c>
      <c r="F331" s="154">
        <v>13</v>
      </c>
      <c r="G331" s="154">
        <v>14</v>
      </c>
      <c r="H331" s="156">
        <v>15</v>
      </c>
      <c r="I331" s="154">
        <v>17</v>
      </c>
      <c r="J331" s="157">
        <v>18</v>
      </c>
      <c r="K331" s="154">
        <v>19</v>
      </c>
      <c r="L331" s="154">
        <v>20</v>
      </c>
      <c r="M331" s="154">
        <v>21</v>
      </c>
      <c r="N331" s="512">
        <v>22</v>
      </c>
    </row>
    <row r="332" spans="1:14" ht="13.5" thickBot="1">
      <c r="A332" s="259" t="s">
        <v>127</v>
      </c>
      <c r="B332" s="207" t="s">
        <v>23</v>
      </c>
      <c r="C332" s="208">
        <v>39</v>
      </c>
      <c r="D332" s="161">
        <v>52</v>
      </c>
      <c r="E332" s="162">
        <v>61</v>
      </c>
      <c r="F332" s="161">
        <v>67</v>
      </c>
      <c r="G332" s="161">
        <v>71</v>
      </c>
      <c r="H332" s="163">
        <v>75</v>
      </c>
      <c r="I332" s="161">
        <v>79</v>
      </c>
      <c r="J332" s="164">
        <v>82</v>
      </c>
      <c r="K332" s="161">
        <v>84</v>
      </c>
      <c r="L332" s="161">
        <v>86</v>
      </c>
      <c r="M332" s="161">
        <v>87</v>
      </c>
      <c r="N332" s="513">
        <v>88</v>
      </c>
    </row>
    <row r="333" spans="1:14" ht="12.75">
      <c r="A333" s="258" t="s">
        <v>147</v>
      </c>
      <c r="B333" s="173" t="s">
        <v>17</v>
      </c>
      <c r="C333" s="174">
        <v>589</v>
      </c>
      <c r="D333" s="199">
        <v>545</v>
      </c>
      <c r="E333" s="199">
        <v>516</v>
      </c>
      <c r="F333" s="199">
        <v>490</v>
      </c>
      <c r="G333" s="199">
        <v>468</v>
      </c>
      <c r="H333" s="200">
        <v>456</v>
      </c>
      <c r="I333" s="199">
        <v>416</v>
      </c>
      <c r="J333" s="201">
        <v>390</v>
      </c>
      <c r="K333" s="199">
        <v>368</v>
      </c>
      <c r="L333" s="199">
        <v>349</v>
      </c>
      <c r="M333" s="199">
        <v>332</v>
      </c>
      <c r="N333" s="199">
        <v>317</v>
      </c>
    </row>
    <row r="334" spans="1:14" ht="12.75">
      <c r="A334" s="256" t="s">
        <v>148</v>
      </c>
      <c r="B334" s="152" t="s">
        <v>20</v>
      </c>
      <c r="C334" s="179">
        <v>7</v>
      </c>
      <c r="D334" s="260">
        <v>9</v>
      </c>
      <c r="E334" s="260">
        <v>11</v>
      </c>
      <c r="F334" s="260">
        <v>12</v>
      </c>
      <c r="G334" s="260">
        <v>13</v>
      </c>
      <c r="H334" s="261">
        <v>14</v>
      </c>
      <c r="I334" s="260">
        <v>16</v>
      </c>
      <c r="J334" s="262">
        <v>18</v>
      </c>
      <c r="K334" s="260">
        <v>19</v>
      </c>
      <c r="L334" s="260">
        <v>20</v>
      </c>
      <c r="M334" s="260">
        <v>21</v>
      </c>
      <c r="N334" s="260">
        <v>22</v>
      </c>
    </row>
    <row r="335" spans="1:14" ht="13.5" thickBot="1">
      <c r="A335" s="263" t="s">
        <v>149</v>
      </c>
      <c r="B335" s="159" t="s">
        <v>23</v>
      </c>
      <c r="C335" s="160">
        <v>35</v>
      </c>
      <c r="D335" s="264">
        <v>48</v>
      </c>
      <c r="E335" s="264">
        <v>54</v>
      </c>
      <c r="F335" s="264">
        <v>59</v>
      </c>
      <c r="G335" s="264">
        <v>63</v>
      </c>
      <c r="H335" s="265">
        <v>66</v>
      </c>
      <c r="I335" s="264">
        <v>70</v>
      </c>
      <c r="J335" s="266">
        <v>74</v>
      </c>
      <c r="K335" s="264">
        <v>77</v>
      </c>
      <c r="L335" s="264">
        <v>79</v>
      </c>
      <c r="M335" s="264">
        <v>80</v>
      </c>
      <c r="N335" s="264">
        <v>81</v>
      </c>
    </row>
    <row r="336" spans="1:14" ht="12.75">
      <c r="A336" s="258" t="s">
        <v>150</v>
      </c>
      <c r="B336" s="145" t="s">
        <v>17</v>
      </c>
      <c r="C336" s="184">
        <v>646</v>
      </c>
      <c r="D336" s="168">
        <v>599</v>
      </c>
      <c r="E336" s="169">
        <v>561</v>
      </c>
      <c r="F336" s="168">
        <v>531</v>
      </c>
      <c r="G336" s="168">
        <v>506</v>
      </c>
      <c r="H336" s="170">
        <v>483</v>
      </c>
      <c r="I336" s="168">
        <v>446</v>
      </c>
      <c r="J336" s="171">
        <v>415</v>
      </c>
      <c r="K336" s="168">
        <v>391</v>
      </c>
      <c r="L336" s="168">
        <v>369</v>
      </c>
      <c r="M336" s="168">
        <v>349</v>
      </c>
      <c r="N336" s="514">
        <v>332</v>
      </c>
    </row>
    <row r="337" spans="1:14" ht="12.75">
      <c r="A337" s="256" t="s">
        <v>151</v>
      </c>
      <c r="B337" s="152" t="s">
        <v>20</v>
      </c>
      <c r="C337" s="153">
        <v>4</v>
      </c>
      <c r="D337" s="154">
        <v>6</v>
      </c>
      <c r="E337" s="155">
        <v>7</v>
      </c>
      <c r="F337" s="154">
        <v>8</v>
      </c>
      <c r="G337" s="154">
        <v>9</v>
      </c>
      <c r="H337" s="156">
        <v>10</v>
      </c>
      <c r="I337" s="154">
        <v>12</v>
      </c>
      <c r="J337" s="157">
        <v>12</v>
      </c>
      <c r="K337" s="154">
        <v>14</v>
      </c>
      <c r="L337" s="154">
        <v>15</v>
      </c>
      <c r="M337" s="154">
        <v>15</v>
      </c>
      <c r="N337" s="512">
        <v>16</v>
      </c>
    </row>
    <row r="338" spans="1:14" ht="13.5" thickBot="1">
      <c r="A338" s="257" t="s">
        <v>130</v>
      </c>
      <c r="B338" s="159" t="s">
        <v>23</v>
      </c>
      <c r="C338" s="160">
        <v>25</v>
      </c>
      <c r="D338" s="161">
        <v>40</v>
      </c>
      <c r="E338" s="162">
        <v>47</v>
      </c>
      <c r="F338" s="161">
        <v>53</v>
      </c>
      <c r="G338" s="161">
        <v>57</v>
      </c>
      <c r="H338" s="163">
        <v>59</v>
      </c>
      <c r="I338" s="161">
        <v>67</v>
      </c>
      <c r="J338" s="164">
        <v>69</v>
      </c>
      <c r="K338" s="161">
        <v>73</v>
      </c>
      <c r="L338" s="161">
        <v>76</v>
      </c>
      <c r="M338" s="161">
        <v>78</v>
      </c>
      <c r="N338" s="513">
        <v>79</v>
      </c>
    </row>
    <row r="339" spans="1:14" ht="12.75">
      <c r="A339" s="258" t="s">
        <v>152</v>
      </c>
      <c r="B339" s="173" t="s">
        <v>17</v>
      </c>
      <c r="C339" s="146">
        <v>650</v>
      </c>
      <c r="D339" s="168">
        <v>602</v>
      </c>
      <c r="E339" s="169">
        <v>567</v>
      </c>
      <c r="F339" s="168">
        <v>540</v>
      </c>
      <c r="G339" s="168">
        <v>518</v>
      </c>
      <c r="H339" s="170">
        <v>500</v>
      </c>
      <c r="I339" s="168">
        <v>470</v>
      </c>
      <c r="J339" s="171">
        <v>448</v>
      </c>
      <c r="K339" s="168">
        <v>430</v>
      </c>
      <c r="L339" s="168">
        <v>415</v>
      </c>
      <c r="M339" s="168">
        <v>402</v>
      </c>
      <c r="N339" s="514">
        <v>390</v>
      </c>
    </row>
    <row r="340" spans="1:14" ht="12.75">
      <c r="A340" s="256" t="s">
        <v>153</v>
      </c>
      <c r="B340" s="152" t="s">
        <v>20</v>
      </c>
      <c r="C340" s="153">
        <v>4</v>
      </c>
      <c r="D340" s="154">
        <v>7</v>
      </c>
      <c r="E340" s="155">
        <v>9</v>
      </c>
      <c r="F340" s="154">
        <v>11</v>
      </c>
      <c r="G340" s="154">
        <v>13</v>
      </c>
      <c r="H340" s="156">
        <v>14</v>
      </c>
      <c r="I340" s="154">
        <v>16</v>
      </c>
      <c r="J340" s="157">
        <v>18</v>
      </c>
      <c r="K340" s="154">
        <v>20</v>
      </c>
      <c r="L340" s="154">
        <v>21</v>
      </c>
      <c r="M340" s="154">
        <v>23</v>
      </c>
      <c r="N340" s="512">
        <v>24</v>
      </c>
    </row>
    <row r="341" spans="1:14" ht="13.5" thickBot="1">
      <c r="A341" s="257" t="s">
        <v>130</v>
      </c>
      <c r="B341" s="159" t="s">
        <v>23</v>
      </c>
      <c r="C341" s="160">
        <v>45</v>
      </c>
      <c r="D341" s="161">
        <v>53</v>
      </c>
      <c r="E341" s="162">
        <v>59</v>
      </c>
      <c r="F341" s="161">
        <v>63</v>
      </c>
      <c r="G341" s="161">
        <v>67</v>
      </c>
      <c r="H341" s="163">
        <v>69</v>
      </c>
      <c r="I341" s="161">
        <v>73</v>
      </c>
      <c r="J341" s="164">
        <v>76</v>
      </c>
      <c r="K341" s="161">
        <v>78</v>
      </c>
      <c r="L341" s="161">
        <v>80</v>
      </c>
      <c r="M341" s="161">
        <v>81</v>
      </c>
      <c r="N341" s="513">
        <v>82</v>
      </c>
    </row>
    <row r="342" spans="1:14" ht="13.5" thickBot="1">
      <c r="A342" s="258" t="s">
        <v>154</v>
      </c>
      <c r="B342" s="267" t="s">
        <v>17</v>
      </c>
      <c r="C342" s="268">
        <v>723</v>
      </c>
      <c r="D342" s="168">
        <v>678</v>
      </c>
      <c r="E342" s="169">
        <v>643</v>
      </c>
      <c r="F342" s="168">
        <v>614</v>
      </c>
      <c r="G342" s="168">
        <v>590</v>
      </c>
      <c r="H342" s="170">
        <v>569</v>
      </c>
      <c r="I342" s="168">
        <v>534</v>
      </c>
      <c r="J342" s="171">
        <v>506</v>
      </c>
      <c r="K342" s="168">
        <v>482</v>
      </c>
      <c r="L342" s="168">
        <v>461</v>
      </c>
      <c r="M342" s="168">
        <v>442</v>
      </c>
      <c r="N342" s="514">
        <v>426</v>
      </c>
    </row>
    <row r="343" spans="1:14" ht="12.75">
      <c r="A343" s="256" t="s">
        <v>155</v>
      </c>
      <c r="B343" s="269" t="s">
        <v>20</v>
      </c>
      <c r="C343" s="270">
        <v>3</v>
      </c>
      <c r="D343" s="154">
        <v>4</v>
      </c>
      <c r="E343" s="155">
        <v>5</v>
      </c>
      <c r="F343" s="154">
        <v>5</v>
      </c>
      <c r="G343" s="154">
        <v>6</v>
      </c>
      <c r="H343" s="156">
        <v>7</v>
      </c>
      <c r="I343" s="154">
        <v>7</v>
      </c>
      <c r="J343" s="157">
        <v>8</v>
      </c>
      <c r="K343" s="154">
        <v>9</v>
      </c>
      <c r="L343" s="154">
        <v>9</v>
      </c>
      <c r="M343" s="154">
        <v>10</v>
      </c>
      <c r="N343" s="512">
        <v>10</v>
      </c>
    </row>
    <row r="344" spans="1:14" ht="13.5" thickBot="1">
      <c r="A344" s="257" t="s">
        <v>130</v>
      </c>
      <c r="B344" s="227" t="s">
        <v>23</v>
      </c>
      <c r="C344" s="208">
        <v>21</v>
      </c>
      <c r="D344" s="161">
        <v>30</v>
      </c>
      <c r="E344" s="162">
        <v>36</v>
      </c>
      <c r="F344" s="161">
        <v>40</v>
      </c>
      <c r="G344" s="161">
        <v>44</v>
      </c>
      <c r="H344" s="163">
        <v>47</v>
      </c>
      <c r="I344" s="161">
        <v>51</v>
      </c>
      <c r="J344" s="164">
        <v>55</v>
      </c>
      <c r="K344" s="161">
        <v>57</v>
      </c>
      <c r="L344" s="161">
        <v>60</v>
      </c>
      <c r="M344" s="161">
        <v>61</v>
      </c>
      <c r="N344" s="513">
        <v>63</v>
      </c>
    </row>
    <row r="345" spans="1:14" ht="12.75">
      <c r="A345" s="258" t="s">
        <v>156</v>
      </c>
      <c r="B345" s="173" t="s">
        <v>17</v>
      </c>
      <c r="C345" s="146">
        <v>711</v>
      </c>
      <c r="D345" s="147">
        <v>672</v>
      </c>
      <c r="E345" s="213">
        <v>642</v>
      </c>
      <c r="F345" s="147">
        <v>619</v>
      </c>
      <c r="G345" s="147">
        <v>595</v>
      </c>
      <c r="H345" s="214">
        <v>573</v>
      </c>
      <c r="I345" s="147">
        <v>553</v>
      </c>
      <c r="J345" s="215">
        <v>539</v>
      </c>
      <c r="K345" s="147">
        <v>523</v>
      </c>
      <c r="L345" s="147">
        <v>509</v>
      </c>
      <c r="M345" s="147">
        <v>497</v>
      </c>
      <c r="N345" s="515">
        <v>487</v>
      </c>
    </row>
    <row r="346" spans="1:14" ht="12.75">
      <c r="A346" s="256" t="s">
        <v>157</v>
      </c>
      <c r="B346" s="152" t="s">
        <v>20</v>
      </c>
      <c r="C346" s="153">
        <v>1</v>
      </c>
      <c r="D346" s="154">
        <v>3</v>
      </c>
      <c r="E346" s="155">
        <v>4</v>
      </c>
      <c r="F346" s="154">
        <v>5</v>
      </c>
      <c r="G346" s="154">
        <v>6</v>
      </c>
      <c r="H346" s="156">
        <v>7</v>
      </c>
      <c r="I346" s="154">
        <v>8</v>
      </c>
      <c r="J346" s="157">
        <v>9</v>
      </c>
      <c r="K346" s="154">
        <v>10</v>
      </c>
      <c r="L346" s="154">
        <v>11</v>
      </c>
      <c r="M346" s="154">
        <v>12</v>
      </c>
      <c r="N346" s="512">
        <v>12</v>
      </c>
    </row>
    <row r="347" spans="1:14" ht="13.5" thickBot="1">
      <c r="A347" s="257" t="s">
        <v>130</v>
      </c>
      <c r="B347" s="228" t="s">
        <v>23</v>
      </c>
      <c r="C347" s="160">
        <v>34</v>
      </c>
      <c r="D347" s="161">
        <v>42</v>
      </c>
      <c r="E347" s="162">
        <v>48</v>
      </c>
      <c r="F347" s="161">
        <v>52</v>
      </c>
      <c r="G347" s="161">
        <v>55</v>
      </c>
      <c r="H347" s="163">
        <v>58</v>
      </c>
      <c r="I347" s="161">
        <v>62</v>
      </c>
      <c r="J347" s="164">
        <v>65</v>
      </c>
      <c r="K347" s="161">
        <v>67</v>
      </c>
      <c r="L347" s="161">
        <v>69</v>
      </c>
      <c r="M347" s="161">
        <v>71</v>
      </c>
      <c r="N347" s="513">
        <v>72</v>
      </c>
    </row>
    <row r="348" spans="1:14" ht="13.5" thickBot="1">
      <c r="A348" s="271"/>
      <c r="B348" s="115"/>
      <c r="C348" s="116"/>
      <c r="D348" s="87"/>
      <c r="E348" s="87"/>
      <c r="F348" s="87"/>
      <c r="G348" s="87"/>
      <c r="H348" s="117"/>
      <c r="I348" s="87"/>
      <c r="J348" s="87"/>
      <c r="K348" s="356"/>
      <c r="L348" s="356"/>
      <c r="M348" s="87"/>
      <c r="N348" s="87"/>
    </row>
    <row r="349" spans="1:14" ht="13.5" thickBot="1">
      <c r="A349" s="274"/>
      <c r="B349" s="118" t="s">
        <v>6</v>
      </c>
      <c r="C349" s="119">
        <v>23</v>
      </c>
      <c r="D349" s="120">
        <v>28</v>
      </c>
      <c r="E349" s="120">
        <v>35</v>
      </c>
      <c r="F349" s="188">
        <v>42</v>
      </c>
      <c r="G349" s="188">
        <v>51</v>
      </c>
      <c r="H349" s="189">
        <v>57</v>
      </c>
      <c r="I349" s="190">
        <v>71</v>
      </c>
      <c r="J349" s="357"/>
      <c r="K349" s="358"/>
      <c r="L349" s="358"/>
      <c r="M349" s="273"/>
      <c r="N349" s="273"/>
    </row>
    <row r="350" spans="1:14" ht="15.75" thickBot="1">
      <c r="A350" s="275"/>
      <c r="B350" s="126" t="s">
        <v>8</v>
      </c>
      <c r="C350" s="192">
        <v>15</v>
      </c>
      <c r="D350" s="128">
        <v>20</v>
      </c>
      <c r="E350" s="128">
        <v>25</v>
      </c>
      <c r="F350" s="128">
        <v>30</v>
      </c>
      <c r="G350" s="128">
        <v>35</v>
      </c>
      <c r="H350" s="129">
        <v>40</v>
      </c>
      <c r="I350" s="430">
        <v>50</v>
      </c>
      <c r="J350" s="519">
        <v>60</v>
      </c>
      <c r="K350" s="508">
        <v>70</v>
      </c>
      <c r="L350" s="508">
        <v>80</v>
      </c>
      <c r="M350" s="508">
        <v>90</v>
      </c>
      <c r="N350" s="509">
        <v>100</v>
      </c>
    </row>
    <row r="351" spans="1:14" ht="15">
      <c r="A351" s="275">
        <v>10</v>
      </c>
      <c r="B351" s="422" t="s">
        <v>238</v>
      </c>
      <c r="C351" s="423">
        <v>1.59</v>
      </c>
      <c r="D351" s="424">
        <v>1.93</v>
      </c>
      <c r="E351" s="424">
        <v>2.41</v>
      </c>
      <c r="F351" s="424">
        <v>2.9</v>
      </c>
      <c r="G351" s="424">
        <v>3.52</v>
      </c>
      <c r="H351" s="425">
        <v>3.93</v>
      </c>
      <c r="I351" s="429">
        <v>4.9</v>
      </c>
      <c r="J351" s="343"/>
      <c r="K351" s="343"/>
      <c r="L351" s="343"/>
      <c r="M351" s="343"/>
      <c r="N351" s="510"/>
    </row>
    <row r="352" spans="1:14" ht="15">
      <c r="A352" s="275"/>
      <c r="B352" s="126" t="s">
        <v>239</v>
      </c>
      <c r="C352" s="108">
        <v>1.03</v>
      </c>
      <c r="D352" s="128">
        <v>1.38</v>
      </c>
      <c r="E352" s="128">
        <v>1.72</v>
      </c>
      <c r="F352" s="128">
        <v>2.07</v>
      </c>
      <c r="G352" s="128">
        <v>2.41</v>
      </c>
      <c r="H352" s="129">
        <v>2.76</v>
      </c>
      <c r="I352" s="355">
        <v>3.45</v>
      </c>
      <c r="J352" s="128">
        <v>4.14</v>
      </c>
      <c r="K352" s="128">
        <v>4.83</v>
      </c>
      <c r="L352" s="128">
        <v>5.52</v>
      </c>
      <c r="M352" s="128">
        <v>6.21</v>
      </c>
      <c r="N352" s="443">
        <v>6.9</v>
      </c>
    </row>
    <row r="353" spans="1:14" ht="13.5" thickBot="1">
      <c r="A353" s="277" t="s">
        <v>140</v>
      </c>
      <c r="B353" s="126" t="s">
        <v>241</v>
      </c>
      <c r="C353" s="108">
        <f>H353*SQRT(C350)/SQRT(40)</f>
        <v>2.2657780120744397</v>
      </c>
      <c r="D353" s="109">
        <f>H353*SQRT(D350)/SQRT(40)</f>
        <v>2.616295090390226</v>
      </c>
      <c r="E353" s="109">
        <f>H353*SQRT(E350)/SQRT(40)</f>
        <v>2.925106835655751</v>
      </c>
      <c r="F353" s="109">
        <f>H353*SQRT(F350)/SQRT(40)</f>
        <v>3.2042939940024233</v>
      </c>
      <c r="G353" s="109">
        <f>H353*SQRT(G350)/SQRT(40)</f>
        <v>3.461033082765896</v>
      </c>
      <c r="H353" s="110">
        <v>3.7</v>
      </c>
      <c r="I353" s="133">
        <f>H353*SQRT(I350)/SQRT(40)</f>
        <v>4.136725758374611</v>
      </c>
      <c r="J353" s="109">
        <f>H353*SQRT(J350)/SQRT(40)</f>
        <v>4.5315560241488795</v>
      </c>
      <c r="K353" s="109">
        <f>H353*SQRT(K350)/SQRT(40)</f>
        <v>4.894639925469493</v>
      </c>
      <c r="L353" s="109">
        <f>H353*SQRT(L352)/SQRT(2.758)</f>
        <v>5.2344870777725365</v>
      </c>
      <c r="M353" s="109">
        <f>H353*SQRT(M352)/SQRT(2.758)</f>
        <v>5.552011963089472</v>
      </c>
      <c r="N353" s="443">
        <f>H353*SQRT(N352)/SQRT(2.758)</f>
        <v>5.85233446662181</v>
      </c>
    </row>
    <row r="354" spans="1:14" ht="4.5" customHeight="1" thickBot="1">
      <c r="A354" s="232"/>
      <c r="B354" s="140"/>
      <c r="C354" s="194"/>
      <c r="D354" s="142"/>
      <c r="E354" s="142"/>
      <c r="F354" s="142"/>
      <c r="G354" s="142"/>
      <c r="H354" s="143"/>
      <c r="I354" s="142"/>
      <c r="J354" s="142"/>
      <c r="K354" s="142"/>
      <c r="L354" s="142"/>
      <c r="M354" s="142"/>
      <c r="N354" s="518"/>
    </row>
    <row r="355" spans="1:14" ht="12.75">
      <c r="A355" s="278" t="s">
        <v>159</v>
      </c>
      <c r="B355" s="145" t="s">
        <v>17</v>
      </c>
      <c r="C355" s="146">
        <v>389</v>
      </c>
      <c r="D355" s="147">
        <v>362</v>
      </c>
      <c r="E355" s="148">
        <v>341</v>
      </c>
      <c r="F355" s="149">
        <v>325</v>
      </c>
      <c r="G355" s="149">
        <v>310</v>
      </c>
      <c r="H355" s="150">
        <v>298</v>
      </c>
      <c r="I355" s="151">
        <v>277</v>
      </c>
      <c r="J355" s="149">
        <v>260</v>
      </c>
      <c r="K355" s="149">
        <v>246</v>
      </c>
      <c r="L355" s="149">
        <v>234</v>
      </c>
      <c r="M355" s="149">
        <v>223</v>
      </c>
      <c r="N355" s="511">
        <v>213</v>
      </c>
    </row>
    <row r="356" spans="1:14" ht="12.75">
      <c r="A356" s="278" t="s">
        <v>160</v>
      </c>
      <c r="B356" s="152" t="s">
        <v>20</v>
      </c>
      <c r="C356" s="153">
        <v>20</v>
      </c>
      <c r="D356" s="154">
        <v>24</v>
      </c>
      <c r="E356" s="155">
        <v>27</v>
      </c>
      <c r="F356" s="154">
        <v>29</v>
      </c>
      <c r="G356" s="154">
        <v>31</v>
      </c>
      <c r="H356" s="156">
        <v>33</v>
      </c>
      <c r="I356" s="157">
        <v>35</v>
      </c>
      <c r="J356" s="154">
        <v>38</v>
      </c>
      <c r="K356" s="154">
        <v>40.4</v>
      </c>
      <c r="L356" s="154">
        <v>41</v>
      </c>
      <c r="M356" s="154">
        <v>43</v>
      </c>
      <c r="N356" s="512">
        <v>44</v>
      </c>
    </row>
    <row r="357" spans="1:14" ht="13.5" thickBot="1">
      <c r="A357" s="263"/>
      <c r="B357" s="207" t="s">
        <v>23</v>
      </c>
      <c r="C357" s="208">
        <v>86</v>
      </c>
      <c r="D357" s="161">
        <v>88</v>
      </c>
      <c r="E357" s="162">
        <v>89</v>
      </c>
      <c r="F357" s="161">
        <v>90</v>
      </c>
      <c r="G357" s="161">
        <v>91</v>
      </c>
      <c r="H357" s="163">
        <v>92</v>
      </c>
      <c r="I357" s="164">
        <v>93</v>
      </c>
      <c r="J357" s="161">
        <v>94</v>
      </c>
      <c r="K357" s="161">
        <v>94</v>
      </c>
      <c r="L357" s="161">
        <v>94</v>
      </c>
      <c r="M357" s="161">
        <v>95</v>
      </c>
      <c r="N357" s="513">
        <v>95</v>
      </c>
    </row>
    <row r="358" spans="1:14" ht="12.75">
      <c r="A358" s="279" t="s">
        <v>161</v>
      </c>
      <c r="B358" s="173" t="s">
        <v>17</v>
      </c>
      <c r="C358" s="146">
        <v>500</v>
      </c>
      <c r="D358" s="168">
        <v>458</v>
      </c>
      <c r="E358" s="169">
        <v>428</v>
      </c>
      <c r="F358" s="168">
        <v>405</v>
      </c>
      <c r="G358" s="168">
        <v>386</v>
      </c>
      <c r="H358" s="170">
        <v>371</v>
      </c>
      <c r="I358" s="171">
        <v>346</v>
      </c>
      <c r="J358" s="168">
        <v>328</v>
      </c>
      <c r="K358" s="168">
        <v>313</v>
      </c>
      <c r="L358" s="168">
        <v>300</v>
      </c>
      <c r="M358" s="168">
        <v>290</v>
      </c>
      <c r="N358" s="514">
        <v>281</v>
      </c>
    </row>
    <row r="359" spans="1:14" ht="12.75">
      <c r="A359" s="278" t="s">
        <v>162</v>
      </c>
      <c r="B359" s="152" t="s">
        <v>20</v>
      </c>
      <c r="C359" s="153">
        <v>12</v>
      </c>
      <c r="D359" s="154">
        <v>16</v>
      </c>
      <c r="E359" s="155">
        <v>18</v>
      </c>
      <c r="F359" s="154">
        <v>21</v>
      </c>
      <c r="G359" s="154">
        <v>23</v>
      </c>
      <c r="H359" s="156">
        <v>24</v>
      </c>
      <c r="I359" s="157">
        <v>27</v>
      </c>
      <c r="J359" s="154">
        <v>29</v>
      </c>
      <c r="K359" s="154">
        <v>31</v>
      </c>
      <c r="L359" s="154">
        <v>33</v>
      </c>
      <c r="M359" s="154">
        <v>34</v>
      </c>
      <c r="N359" s="512">
        <v>35</v>
      </c>
    </row>
    <row r="360" spans="1:14" ht="13.5" thickBot="1">
      <c r="A360" s="263"/>
      <c r="B360" s="159" t="s">
        <v>23</v>
      </c>
      <c r="C360" s="160">
        <v>74</v>
      </c>
      <c r="D360" s="161">
        <v>78</v>
      </c>
      <c r="E360" s="162">
        <v>80</v>
      </c>
      <c r="F360" s="161">
        <v>82</v>
      </c>
      <c r="G360" s="161">
        <v>83</v>
      </c>
      <c r="H360" s="163">
        <v>84</v>
      </c>
      <c r="I360" s="164">
        <v>86</v>
      </c>
      <c r="J360" s="161">
        <v>87</v>
      </c>
      <c r="K360" s="161">
        <v>88</v>
      </c>
      <c r="L360" s="161">
        <v>89</v>
      </c>
      <c r="M360" s="161">
        <v>89</v>
      </c>
      <c r="N360" s="513">
        <v>90</v>
      </c>
    </row>
    <row r="361" spans="1:14" ht="12.75">
      <c r="A361" s="279" t="s">
        <v>163</v>
      </c>
      <c r="B361" s="145" t="s">
        <v>17</v>
      </c>
      <c r="C361" s="184">
        <v>589</v>
      </c>
      <c r="D361" s="168">
        <v>540</v>
      </c>
      <c r="E361" s="169">
        <v>500</v>
      </c>
      <c r="F361" s="168">
        <v>467</v>
      </c>
      <c r="G361" s="168">
        <v>439</v>
      </c>
      <c r="H361" s="170">
        <v>416</v>
      </c>
      <c r="I361" s="171">
        <v>380</v>
      </c>
      <c r="J361" s="168">
        <v>351</v>
      </c>
      <c r="K361" s="168">
        <v>333</v>
      </c>
      <c r="L361" s="168">
        <v>315</v>
      </c>
      <c r="M361" s="168">
        <v>296</v>
      </c>
      <c r="N361" s="514">
        <v>279</v>
      </c>
    </row>
    <row r="362" spans="1:14" ht="12.75">
      <c r="A362" s="278" t="s">
        <v>164</v>
      </c>
      <c r="B362" s="152" t="s">
        <v>20</v>
      </c>
      <c r="C362" s="153">
        <v>6</v>
      </c>
      <c r="D362" s="154">
        <v>9</v>
      </c>
      <c r="E362" s="155">
        <v>10</v>
      </c>
      <c r="F362" s="154">
        <v>12</v>
      </c>
      <c r="G362" s="154">
        <v>13</v>
      </c>
      <c r="H362" s="156">
        <v>13</v>
      </c>
      <c r="I362" s="157">
        <v>16</v>
      </c>
      <c r="J362" s="154">
        <v>17</v>
      </c>
      <c r="K362" s="154">
        <v>18</v>
      </c>
      <c r="L362" s="154">
        <v>19</v>
      </c>
      <c r="M362" s="154">
        <v>20</v>
      </c>
      <c r="N362" s="512">
        <v>21</v>
      </c>
    </row>
    <row r="363" spans="1:14" ht="13.5" thickBot="1">
      <c r="A363" s="263" t="s">
        <v>165</v>
      </c>
      <c r="B363" s="207" t="s">
        <v>23</v>
      </c>
      <c r="C363" s="160">
        <v>33</v>
      </c>
      <c r="D363" s="161">
        <v>49</v>
      </c>
      <c r="E363" s="162">
        <v>56</v>
      </c>
      <c r="F363" s="161">
        <v>62</v>
      </c>
      <c r="G363" s="161">
        <v>67</v>
      </c>
      <c r="H363" s="163">
        <v>68</v>
      </c>
      <c r="I363" s="164">
        <v>75</v>
      </c>
      <c r="J363" s="161">
        <v>79</v>
      </c>
      <c r="K363" s="161">
        <v>81</v>
      </c>
      <c r="L363" s="161">
        <v>83</v>
      </c>
      <c r="M363" s="161">
        <v>85</v>
      </c>
      <c r="N363" s="513">
        <v>86</v>
      </c>
    </row>
    <row r="364" spans="1:14" ht="12.75">
      <c r="A364" s="279" t="s">
        <v>166</v>
      </c>
      <c r="B364" s="173" t="s">
        <v>17</v>
      </c>
      <c r="C364" s="146">
        <v>608</v>
      </c>
      <c r="D364" s="168">
        <v>563</v>
      </c>
      <c r="E364" s="169">
        <v>537</v>
      </c>
      <c r="F364" s="168">
        <v>512</v>
      </c>
      <c r="G364" s="168">
        <v>490</v>
      </c>
      <c r="H364" s="170">
        <v>482</v>
      </c>
      <c r="I364" s="171">
        <v>441</v>
      </c>
      <c r="J364" s="168">
        <v>415</v>
      </c>
      <c r="K364" s="168">
        <v>394</v>
      </c>
      <c r="L364" s="168">
        <v>375</v>
      </c>
      <c r="M364" s="168">
        <v>359</v>
      </c>
      <c r="N364" s="514">
        <v>345</v>
      </c>
    </row>
    <row r="365" spans="1:14" ht="12.75">
      <c r="A365" s="278" t="s">
        <v>167</v>
      </c>
      <c r="B365" s="152" t="s">
        <v>20</v>
      </c>
      <c r="C365" s="153">
        <v>5</v>
      </c>
      <c r="D365" s="154">
        <v>8</v>
      </c>
      <c r="E365" s="155">
        <v>9</v>
      </c>
      <c r="F365" s="154">
        <v>11</v>
      </c>
      <c r="G365" s="154">
        <v>12</v>
      </c>
      <c r="H365" s="156">
        <v>13</v>
      </c>
      <c r="I365" s="157">
        <v>15</v>
      </c>
      <c r="J365" s="154">
        <v>16</v>
      </c>
      <c r="K365" s="154">
        <v>17</v>
      </c>
      <c r="L365" s="154">
        <v>18</v>
      </c>
      <c r="M365" s="154">
        <v>19</v>
      </c>
      <c r="N365" s="512">
        <v>20</v>
      </c>
    </row>
    <row r="366" spans="1:14" ht="13.5" thickBot="1">
      <c r="A366" s="280" t="s">
        <v>168</v>
      </c>
      <c r="B366" s="159" t="s">
        <v>23</v>
      </c>
      <c r="C366" s="160">
        <v>31</v>
      </c>
      <c r="D366" s="161">
        <v>45</v>
      </c>
      <c r="E366" s="162">
        <v>50</v>
      </c>
      <c r="F366" s="161">
        <v>55</v>
      </c>
      <c r="G366" s="161">
        <v>59</v>
      </c>
      <c r="H366" s="163">
        <v>63</v>
      </c>
      <c r="I366" s="164">
        <v>68</v>
      </c>
      <c r="J366" s="161">
        <v>71</v>
      </c>
      <c r="K366" s="161">
        <v>74</v>
      </c>
      <c r="L366" s="161">
        <v>76</v>
      </c>
      <c r="M366" s="161">
        <v>78</v>
      </c>
      <c r="N366" s="513">
        <v>79</v>
      </c>
    </row>
    <row r="367" spans="1:14" ht="12.75">
      <c r="A367" s="279" t="s">
        <v>169</v>
      </c>
      <c r="B367" s="145" t="s">
        <v>17</v>
      </c>
      <c r="C367" s="146">
        <v>638</v>
      </c>
      <c r="D367" s="168">
        <v>592</v>
      </c>
      <c r="E367" s="169">
        <v>552</v>
      </c>
      <c r="F367" s="168">
        <v>520</v>
      </c>
      <c r="G367" s="168">
        <v>490</v>
      </c>
      <c r="H367" s="170">
        <v>469</v>
      </c>
      <c r="I367" s="171">
        <v>438</v>
      </c>
      <c r="J367" s="168">
        <v>412</v>
      </c>
      <c r="K367" s="168">
        <v>388</v>
      </c>
      <c r="L367" s="168">
        <v>371</v>
      </c>
      <c r="M367" s="168">
        <v>352</v>
      </c>
      <c r="N367" s="514">
        <v>336</v>
      </c>
    </row>
    <row r="368" spans="1:14" ht="12.75">
      <c r="A368" s="278" t="s">
        <v>170</v>
      </c>
      <c r="B368" s="152" t="s">
        <v>20</v>
      </c>
      <c r="C368" s="153">
        <v>4</v>
      </c>
      <c r="D368" s="154">
        <v>5</v>
      </c>
      <c r="E368" s="155">
        <v>7</v>
      </c>
      <c r="F368" s="154">
        <v>8</v>
      </c>
      <c r="G368" s="154">
        <v>8</v>
      </c>
      <c r="H368" s="156">
        <v>9</v>
      </c>
      <c r="I368" s="157">
        <v>10</v>
      </c>
      <c r="J368" s="154">
        <v>12</v>
      </c>
      <c r="K368" s="154">
        <v>12</v>
      </c>
      <c r="L368" s="154">
        <v>13</v>
      </c>
      <c r="M368" s="154">
        <v>14</v>
      </c>
      <c r="N368" s="512">
        <v>15</v>
      </c>
    </row>
    <row r="369" spans="1:14" ht="13.5" thickBot="1">
      <c r="A369" s="263" t="s">
        <v>149</v>
      </c>
      <c r="B369" s="159" t="s">
        <v>23</v>
      </c>
      <c r="C369" s="160">
        <v>32</v>
      </c>
      <c r="D369" s="161">
        <v>41</v>
      </c>
      <c r="E369" s="162">
        <v>48</v>
      </c>
      <c r="F369" s="161">
        <v>53</v>
      </c>
      <c r="G369" s="161">
        <v>57</v>
      </c>
      <c r="H369" s="163">
        <v>60</v>
      </c>
      <c r="I369" s="164">
        <v>64</v>
      </c>
      <c r="J369" s="161">
        <v>68</v>
      </c>
      <c r="K369" s="161">
        <v>70</v>
      </c>
      <c r="L369" s="161">
        <v>72</v>
      </c>
      <c r="M369" s="161">
        <v>74</v>
      </c>
      <c r="N369" s="513">
        <v>75</v>
      </c>
    </row>
    <row r="370" spans="1:14" ht="12.75">
      <c r="A370" s="279" t="s">
        <v>171</v>
      </c>
      <c r="B370" s="173" t="s">
        <v>17</v>
      </c>
      <c r="C370" s="146">
        <v>635</v>
      </c>
      <c r="D370" s="168">
        <v>595</v>
      </c>
      <c r="E370" s="169">
        <v>568</v>
      </c>
      <c r="F370" s="168">
        <v>546</v>
      </c>
      <c r="G370" s="168">
        <v>528</v>
      </c>
      <c r="H370" s="170">
        <v>516</v>
      </c>
      <c r="I370" s="171">
        <v>489</v>
      </c>
      <c r="J370" s="168">
        <v>470</v>
      </c>
      <c r="K370" s="168">
        <v>454</v>
      </c>
      <c r="L370" s="168">
        <v>441</v>
      </c>
      <c r="M370" s="168">
        <v>430</v>
      </c>
      <c r="N370" s="514">
        <v>420</v>
      </c>
    </row>
    <row r="371" spans="1:14" ht="12.75">
      <c r="A371" s="278" t="s">
        <v>172</v>
      </c>
      <c r="B371" s="152" t="s">
        <v>20</v>
      </c>
      <c r="C371" s="153">
        <v>3</v>
      </c>
      <c r="D371" s="154">
        <v>5</v>
      </c>
      <c r="E371" s="155">
        <v>7</v>
      </c>
      <c r="F371" s="154">
        <v>9</v>
      </c>
      <c r="G371" s="154">
        <v>10</v>
      </c>
      <c r="H371" s="156">
        <v>11</v>
      </c>
      <c r="I371" s="157">
        <v>13</v>
      </c>
      <c r="J371" s="154">
        <v>15</v>
      </c>
      <c r="K371" s="154">
        <v>16</v>
      </c>
      <c r="L371" s="154">
        <v>17</v>
      </c>
      <c r="M371" s="154">
        <v>18</v>
      </c>
      <c r="N371" s="512">
        <v>19</v>
      </c>
    </row>
    <row r="372" spans="1:14" ht="13.5" thickBot="1">
      <c r="A372" s="263" t="s">
        <v>149</v>
      </c>
      <c r="B372" s="159" t="s">
        <v>23</v>
      </c>
      <c r="C372" s="160">
        <v>49</v>
      </c>
      <c r="D372" s="161">
        <v>55</v>
      </c>
      <c r="E372" s="162">
        <v>59</v>
      </c>
      <c r="F372" s="161">
        <v>62</v>
      </c>
      <c r="G372" s="161">
        <v>65</v>
      </c>
      <c r="H372" s="163">
        <v>67</v>
      </c>
      <c r="I372" s="164">
        <v>70</v>
      </c>
      <c r="J372" s="161">
        <v>72</v>
      </c>
      <c r="K372" s="161">
        <v>74</v>
      </c>
      <c r="L372" s="161">
        <v>76</v>
      </c>
      <c r="M372" s="161">
        <v>77</v>
      </c>
      <c r="N372" s="513">
        <v>78</v>
      </c>
    </row>
    <row r="373" spans="1:14" ht="12.75">
      <c r="A373" s="279" t="s">
        <v>173</v>
      </c>
      <c r="B373" s="173" t="s">
        <v>17</v>
      </c>
      <c r="C373" s="146">
        <v>760</v>
      </c>
      <c r="D373" s="168">
        <v>725</v>
      </c>
      <c r="E373" s="169">
        <v>695</v>
      </c>
      <c r="F373" s="168">
        <v>672</v>
      </c>
      <c r="G373" s="168">
        <v>652</v>
      </c>
      <c r="H373" s="170">
        <v>632</v>
      </c>
      <c r="I373" s="171">
        <v>606</v>
      </c>
      <c r="J373" s="168">
        <v>590</v>
      </c>
      <c r="K373" s="168">
        <v>563</v>
      </c>
      <c r="L373" s="168">
        <v>546</v>
      </c>
      <c r="M373" s="168">
        <v>532</v>
      </c>
      <c r="N373" s="514">
        <v>518</v>
      </c>
    </row>
    <row r="374" spans="1:14" ht="12.75">
      <c r="A374" s="278" t="s">
        <v>174</v>
      </c>
      <c r="B374" s="152" t="s">
        <v>20</v>
      </c>
      <c r="C374" s="153">
        <v>1</v>
      </c>
      <c r="D374" s="154">
        <v>2.5</v>
      </c>
      <c r="E374" s="155">
        <v>3.4</v>
      </c>
      <c r="F374" s="154">
        <v>4.1</v>
      </c>
      <c r="G374" s="154">
        <v>4.7</v>
      </c>
      <c r="H374" s="156">
        <v>5.2</v>
      </c>
      <c r="I374" s="157">
        <v>6</v>
      </c>
      <c r="J374" s="154">
        <v>6.7</v>
      </c>
      <c r="K374" s="154">
        <v>7.3</v>
      </c>
      <c r="L374" s="154">
        <v>7.8</v>
      </c>
      <c r="M374" s="154">
        <v>8.3</v>
      </c>
      <c r="N374" s="512">
        <v>8.7</v>
      </c>
    </row>
    <row r="375" spans="1:14" ht="13.5" thickBot="1">
      <c r="A375" s="263" t="s">
        <v>149</v>
      </c>
      <c r="B375" s="227" t="s">
        <v>23</v>
      </c>
      <c r="C375" s="208">
        <v>19.7</v>
      </c>
      <c r="D375" s="161">
        <v>25.1</v>
      </c>
      <c r="E375" s="162">
        <v>29</v>
      </c>
      <c r="F375" s="161">
        <v>32.1</v>
      </c>
      <c r="G375" s="161">
        <v>34.6</v>
      </c>
      <c r="H375" s="163">
        <v>36.7</v>
      </c>
      <c r="I375" s="164">
        <v>40.1</v>
      </c>
      <c r="J375" s="161">
        <v>42.7</v>
      </c>
      <c r="K375" s="161">
        <v>44.8</v>
      </c>
      <c r="L375" s="161">
        <v>46.5</v>
      </c>
      <c r="M375" s="161">
        <v>48</v>
      </c>
      <c r="N375" s="513">
        <v>49.4</v>
      </c>
    </row>
    <row r="376" spans="1:14" ht="12.75">
      <c r="A376" s="279" t="s">
        <v>175</v>
      </c>
      <c r="B376" s="173" t="s">
        <v>17</v>
      </c>
      <c r="C376" s="146">
        <v>687</v>
      </c>
      <c r="D376" s="147">
        <v>659</v>
      </c>
      <c r="E376" s="213">
        <v>630</v>
      </c>
      <c r="F376" s="147">
        <v>611</v>
      </c>
      <c r="G376" s="147">
        <v>596</v>
      </c>
      <c r="H376" s="214">
        <v>574</v>
      </c>
      <c r="I376" s="215">
        <v>561</v>
      </c>
      <c r="J376" s="147">
        <v>544</v>
      </c>
      <c r="K376" s="147">
        <v>530</v>
      </c>
      <c r="L376" s="147">
        <v>518</v>
      </c>
      <c r="M376" s="147">
        <v>508</v>
      </c>
      <c r="N376" s="515">
        <v>499</v>
      </c>
    </row>
    <row r="377" spans="1:14" ht="12.75">
      <c r="A377" s="278" t="s">
        <v>176</v>
      </c>
      <c r="B377" s="152" t="s">
        <v>20</v>
      </c>
      <c r="C377" s="153">
        <v>2.2</v>
      </c>
      <c r="D377" s="154">
        <v>4</v>
      </c>
      <c r="E377" s="155">
        <v>5</v>
      </c>
      <c r="F377" s="154">
        <v>6</v>
      </c>
      <c r="G377" s="154">
        <v>7</v>
      </c>
      <c r="H377" s="156">
        <v>8</v>
      </c>
      <c r="I377" s="157">
        <v>9</v>
      </c>
      <c r="J377" s="154">
        <v>10</v>
      </c>
      <c r="K377" s="154">
        <v>11</v>
      </c>
      <c r="L377" s="154">
        <v>12</v>
      </c>
      <c r="M377" s="154">
        <v>13</v>
      </c>
      <c r="N377" s="512">
        <v>13</v>
      </c>
    </row>
    <row r="378" spans="1:14" ht="13.5" thickBot="1">
      <c r="A378" s="263" t="s">
        <v>149</v>
      </c>
      <c r="B378" s="228" t="s">
        <v>23</v>
      </c>
      <c r="C378" s="160">
        <v>38.6</v>
      </c>
      <c r="D378" s="161">
        <v>45</v>
      </c>
      <c r="E378" s="162">
        <v>49</v>
      </c>
      <c r="F378" s="161">
        <v>52</v>
      </c>
      <c r="G378" s="161">
        <v>55</v>
      </c>
      <c r="H378" s="163">
        <v>57</v>
      </c>
      <c r="I378" s="164">
        <v>60</v>
      </c>
      <c r="J378" s="161">
        <v>63</v>
      </c>
      <c r="K378" s="161">
        <v>65</v>
      </c>
      <c r="L378" s="161">
        <v>67</v>
      </c>
      <c r="M378" s="161">
        <v>68</v>
      </c>
      <c r="N378" s="513">
        <v>69</v>
      </c>
    </row>
    <row r="379" spans="1:14" ht="13.5" thickBot="1">
      <c r="A379" s="88"/>
      <c r="B379" s="115"/>
      <c r="C379" s="116"/>
      <c r="D379" s="87"/>
      <c r="E379" s="87"/>
      <c r="F379" s="87"/>
      <c r="G379" s="87"/>
      <c r="H379" s="117"/>
      <c r="I379" s="87"/>
      <c r="J379" s="352"/>
      <c r="K379" s="352"/>
      <c r="L379" s="352"/>
      <c r="M379" s="87"/>
      <c r="N379" s="87"/>
    </row>
    <row r="380" spans="1:14" ht="13.5" thickBot="1">
      <c r="A380" s="282"/>
      <c r="B380" s="118" t="s">
        <v>6</v>
      </c>
      <c r="C380" s="119">
        <v>27</v>
      </c>
      <c r="D380" s="120">
        <v>33</v>
      </c>
      <c r="E380" s="120">
        <v>42</v>
      </c>
      <c r="F380" s="188">
        <v>50</v>
      </c>
      <c r="G380" s="188">
        <v>58</v>
      </c>
      <c r="H380" s="281">
        <v>66</v>
      </c>
      <c r="I380" s="272"/>
      <c r="J380" s="379"/>
      <c r="K380" s="379"/>
      <c r="L380" s="379"/>
      <c r="M380" s="273"/>
      <c r="N380" s="273"/>
    </row>
    <row r="381" spans="1:14" ht="15.75" thickBot="1">
      <c r="A381" s="284" t="s">
        <v>177</v>
      </c>
      <c r="B381" s="126" t="s">
        <v>8</v>
      </c>
      <c r="C381" s="192">
        <v>15</v>
      </c>
      <c r="D381" s="128">
        <v>20</v>
      </c>
      <c r="E381" s="128">
        <v>25</v>
      </c>
      <c r="F381" s="128">
        <v>30</v>
      </c>
      <c r="G381" s="128">
        <v>35</v>
      </c>
      <c r="H381" s="283">
        <v>40</v>
      </c>
      <c r="I381" s="508">
        <v>50</v>
      </c>
      <c r="J381" s="508">
        <v>60</v>
      </c>
      <c r="K381" s="508">
        <v>70</v>
      </c>
      <c r="L381" s="508">
        <v>80</v>
      </c>
      <c r="M381" s="508">
        <v>90</v>
      </c>
      <c r="N381" s="509">
        <v>100</v>
      </c>
    </row>
    <row r="382" spans="1:14" ht="15">
      <c r="A382" s="284"/>
      <c r="B382" s="422" t="s">
        <v>238</v>
      </c>
      <c r="C382" s="423">
        <v>1.86</v>
      </c>
      <c r="D382" s="424">
        <v>2.28</v>
      </c>
      <c r="E382" s="424">
        <v>2.9</v>
      </c>
      <c r="F382" s="424">
        <v>3.45</v>
      </c>
      <c r="G382" s="424">
        <v>4</v>
      </c>
      <c r="H382" s="445">
        <v>4.55</v>
      </c>
      <c r="I382" s="343"/>
      <c r="J382" s="343"/>
      <c r="K382" s="343"/>
      <c r="L382" s="343"/>
      <c r="M382" s="343"/>
      <c r="N382" s="510"/>
    </row>
    <row r="383" spans="1:14" ht="15">
      <c r="A383" s="284"/>
      <c r="B383" s="126" t="s">
        <v>239</v>
      </c>
      <c r="C383" s="108">
        <v>1.03</v>
      </c>
      <c r="D383" s="109">
        <v>1.38</v>
      </c>
      <c r="E383" s="109">
        <v>1.72</v>
      </c>
      <c r="F383" s="109">
        <v>2.07</v>
      </c>
      <c r="G383" s="109">
        <v>2.41</v>
      </c>
      <c r="H383" s="446">
        <v>2.76</v>
      </c>
      <c r="I383" s="128">
        <v>3.45</v>
      </c>
      <c r="J383" s="128">
        <v>4.14</v>
      </c>
      <c r="K383" s="128">
        <v>4.83</v>
      </c>
      <c r="L383" s="128">
        <v>5.52</v>
      </c>
      <c r="M383" s="128">
        <v>6.21</v>
      </c>
      <c r="N383" s="443">
        <v>6.9</v>
      </c>
    </row>
    <row r="384" spans="1:14" ht="13.5" thickBot="1">
      <c r="A384" s="347" t="s">
        <v>140</v>
      </c>
      <c r="B384" s="126" t="s">
        <v>241</v>
      </c>
      <c r="C384" s="108">
        <f>H384*SQRT(C381)/SQRT(40)</f>
        <v>2.896521620841108</v>
      </c>
      <c r="D384" s="109">
        <f>H384*SQRT(D381)/SQRT(40)</f>
        <v>3.3446150750123698</v>
      </c>
      <c r="E384" s="109">
        <f>H384*SQRT(E381)/SQRT(40)</f>
        <v>3.7393933331491085</v>
      </c>
      <c r="F384" s="109">
        <f>H384*SQRT(F381)/SQRT(40)</f>
        <v>4.096300159900395</v>
      </c>
      <c r="G384" s="109">
        <f>H384*SQRT(G381)/SQRT(40)</f>
        <v>4.424509859860186</v>
      </c>
      <c r="H384" s="285">
        <v>4.73</v>
      </c>
      <c r="I384" s="109">
        <f>H384*SQRT(I381)/SQRT(40)</f>
        <v>5.288300766787002</v>
      </c>
      <c r="J384" s="109">
        <f>H384*SQRT(J381)/SQRT(40)</f>
        <v>5.793043241682216</v>
      </c>
      <c r="K384" s="109">
        <f>H384*SQRT(K381)/SQRT(40)</f>
        <v>6.257201850667757</v>
      </c>
      <c r="L384" s="109">
        <f>H384*SQRT(L383)/SQRT(2.758)</f>
        <v>6.691655102125432</v>
      </c>
      <c r="M384" s="109">
        <f>H384*SQRT(M383)/SQRT(2.758)</f>
        <v>7.097572050111678</v>
      </c>
      <c r="N384" s="443">
        <f>H384*SQRT(N383)/SQRT(2.758)</f>
        <v>7.4814978451678815</v>
      </c>
    </row>
    <row r="385" spans="1:14" ht="4.5" customHeight="1" thickBot="1">
      <c r="A385" s="232"/>
      <c r="B385" s="140"/>
      <c r="C385" s="194"/>
      <c r="D385" s="142"/>
      <c r="E385" s="142"/>
      <c r="F385" s="142"/>
      <c r="G385" s="142"/>
      <c r="H385" s="143"/>
      <c r="I385" s="142"/>
      <c r="J385" s="142"/>
      <c r="K385" s="142"/>
      <c r="L385" s="142"/>
      <c r="M385" s="142"/>
      <c r="N385" s="518"/>
    </row>
    <row r="386" spans="1:14" ht="12.75">
      <c r="A386" s="286" t="s">
        <v>178</v>
      </c>
      <c r="B386" s="145" t="s">
        <v>17</v>
      </c>
      <c r="C386" s="146">
        <v>458</v>
      </c>
      <c r="D386" s="147">
        <v>430</v>
      </c>
      <c r="E386" s="148">
        <v>400</v>
      </c>
      <c r="F386" s="149">
        <v>373</v>
      </c>
      <c r="G386" s="149">
        <v>359</v>
      </c>
      <c r="H386" s="287">
        <v>337</v>
      </c>
      <c r="I386" s="149">
        <v>326</v>
      </c>
      <c r="J386" s="149">
        <v>319</v>
      </c>
      <c r="K386" s="149">
        <v>313</v>
      </c>
      <c r="L386" s="149">
        <v>303</v>
      </c>
      <c r="M386" s="149">
        <v>293</v>
      </c>
      <c r="N386" s="511">
        <v>283</v>
      </c>
    </row>
    <row r="387" spans="1:14" ht="12.75">
      <c r="A387" s="286" t="s">
        <v>179</v>
      </c>
      <c r="B387" s="152" t="s">
        <v>20</v>
      </c>
      <c r="C387" s="153">
        <v>15</v>
      </c>
      <c r="D387" s="154">
        <v>16</v>
      </c>
      <c r="E387" s="155">
        <v>18</v>
      </c>
      <c r="F387" s="154">
        <v>18</v>
      </c>
      <c r="G387" s="154">
        <v>19</v>
      </c>
      <c r="H387" s="288">
        <v>21</v>
      </c>
      <c r="I387" s="154">
        <v>21</v>
      </c>
      <c r="J387" s="154">
        <v>22</v>
      </c>
      <c r="K387" s="154">
        <v>23</v>
      </c>
      <c r="L387" s="154">
        <v>23</v>
      </c>
      <c r="M387" s="154">
        <v>24</v>
      </c>
      <c r="N387" s="512">
        <v>24</v>
      </c>
    </row>
    <row r="388" spans="1:14" ht="13.5" thickBot="1">
      <c r="A388" s="280"/>
      <c r="B388" s="159" t="s">
        <v>23</v>
      </c>
      <c r="C388" s="160">
        <v>58</v>
      </c>
      <c r="D388" s="161">
        <v>64</v>
      </c>
      <c r="E388" s="162">
        <v>69</v>
      </c>
      <c r="F388" s="161">
        <v>72</v>
      </c>
      <c r="G388" s="161">
        <v>74</v>
      </c>
      <c r="H388" s="289">
        <v>76</v>
      </c>
      <c r="I388" s="161">
        <v>79</v>
      </c>
      <c r="J388" s="161">
        <v>81</v>
      </c>
      <c r="K388" s="161">
        <v>82</v>
      </c>
      <c r="L388" s="161">
        <v>84</v>
      </c>
      <c r="M388" s="161">
        <v>87</v>
      </c>
      <c r="N388" s="513">
        <v>88</v>
      </c>
    </row>
    <row r="389" spans="1:14" ht="12.75">
      <c r="A389" s="286" t="s">
        <v>180</v>
      </c>
      <c r="B389" s="145" t="s">
        <v>17</v>
      </c>
      <c r="C389" s="146">
        <v>494</v>
      </c>
      <c r="D389" s="147">
        <v>459</v>
      </c>
      <c r="E389" s="148">
        <v>433</v>
      </c>
      <c r="F389" s="149">
        <v>413</v>
      </c>
      <c r="G389" s="149">
        <v>397</v>
      </c>
      <c r="H389" s="287">
        <v>382</v>
      </c>
      <c r="I389" s="149">
        <v>362</v>
      </c>
      <c r="J389" s="149">
        <v>345</v>
      </c>
      <c r="K389" s="149">
        <v>331</v>
      </c>
      <c r="L389" s="149">
        <v>320</v>
      </c>
      <c r="M389" s="149">
        <v>310</v>
      </c>
      <c r="N389" s="511">
        <v>302</v>
      </c>
    </row>
    <row r="390" spans="1:14" ht="12.75">
      <c r="A390" s="286" t="s">
        <v>181</v>
      </c>
      <c r="B390" s="152" t="s">
        <v>20</v>
      </c>
      <c r="C390" s="153">
        <v>15</v>
      </c>
      <c r="D390" s="154">
        <v>17</v>
      </c>
      <c r="E390" s="155">
        <v>19</v>
      </c>
      <c r="F390" s="154">
        <v>21</v>
      </c>
      <c r="G390" s="154">
        <v>22</v>
      </c>
      <c r="H390" s="288">
        <v>23</v>
      </c>
      <c r="I390" s="154">
        <v>25</v>
      </c>
      <c r="J390" s="154">
        <v>27</v>
      </c>
      <c r="K390" s="154">
        <v>28</v>
      </c>
      <c r="L390" s="154">
        <v>29</v>
      </c>
      <c r="M390" s="154">
        <v>31</v>
      </c>
      <c r="N390" s="512">
        <v>31</v>
      </c>
    </row>
    <row r="391" spans="1:14" ht="13.5" thickBot="1">
      <c r="A391" s="280"/>
      <c r="B391" s="159" t="s">
        <v>23</v>
      </c>
      <c r="C391" s="160">
        <v>72</v>
      </c>
      <c r="D391" s="161">
        <v>76</v>
      </c>
      <c r="E391" s="162">
        <v>79</v>
      </c>
      <c r="F391" s="161">
        <v>81</v>
      </c>
      <c r="G391" s="161">
        <v>82</v>
      </c>
      <c r="H391" s="289">
        <v>83</v>
      </c>
      <c r="I391" s="161">
        <v>85</v>
      </c>
      <c r="J391" s="161">
        <v>87</v>
      </c>
      <c r="K391" s="161">
        <v>88</v>
      </c>
      <c r="L391" s="161">
        <v>88</v>
      </c>
      <c r="M391" s="161">
        <v>89</v>
      </c>
      <c r="N391" s="513">
        <v>90</v>
      </c>
    </row>
    <row r="392" spans="1:14" ht="12.75">
      <c r="A392" s="290" t="s">
        <v>182</v>
      </c>
      <c r="B392" s="173" t="s">
        <v>17</v>
      </c>
      <c r="C392" s="146">
        <v>592</v>
      </c>
      <c r="D392" s="291">
        <v>542</v>
      </c>
      <c r="E392" s="291">
        <v>501</v>
      </c>
      <c r="F392" s="291">
        <v>469</v>
      </c>
      <c r="G392" s="291">
        <v>441</v>
      </c>
      <c r="H392" s="292">
        <v>415</v>
      </c>
      <c r="I392" s="291">
        <v>380</v>
      </c>
      <c r="J392" s="291">
        <v>351</v>
      </c>
      <c r="K392" s="291">
        <v>329</v>
      </c>
      <c r="L392" s="291">
        <v>312</v>
      </c>
      <c r="M392" s="291">
        <v>293</v>
      </c>
      <c r="N392" s="291">
        <v>276</v>
      </c>
    </row>
    <row r="393" spans="1:14" ht="12.75">
      <c r="A393" s="286" t="s">
        <v>183</v>
      </c>
      <c r="B393" s="152" t="s">
        <v>20</v>
      </c>
      <c r="C393" s="153">
        <v>4</v>
      </c>
      <c r="D393" s="154">
        <v>7</v>
      </c>
      <c r="E393" s="155">
        <v>8</v>
      </c>
      <c r="F393" s="154">
        <v>10</v>
      </c>
      <c r="G393" s="154">
        <v>11</v>
      </c>
      <c r="H393" s="288">
        <v>12</v>
      </c>
      <c r="I393" s="154">
        <v>15</v>
      </c>
      <c r="J393" s="154">
        <v>17</v>
      </c>
      <c r="K393" s="154">
        <v>18</v>
      </c>
      <c r="L393" s="154">
        <v>19</v>
      </c>
      <c r="M393" s="154">
        <v>20</v>
      </c>
      <c r="N393" s="512">
        <v>21</v>
      </c>
    </row>
    <row r="394" spans="1:14" ht="13.5" thickBot="1">
      <c r="A394" s="280" t="s">
        <v>184</v>
      </c>
      <c r="B394" s="159" t="s">
        <v>23</v>
      </c>
      <c r="C394" s="160">
        <v>35</v>
      </c>
      <c r="D394" s="161">
        <v>49</v>
      </c>
      <c r="E394" s="162">
        <v>56</v>
      </c>
      <c r="F394" s="161">
        <v>62</v>
      </c>
      <c r="G394" s="161">
        <v>66</v>
      </c>
      <c r="H394" s="289">
        <v>69</v>
      </c>
      <c r="I394" s="161">
        <v>74</v>
      </c>
      <c r="J394" s="161">
        <v>79</v>
      </c>
      <c r="K394" s="161">
        <v>80</v>
      </c>
      <c r="L394" s="161">
        <v>82</v>
      </c>
      <c r="M394" s="161">
        <v>84</v>
      </c>
      <c r="N394" s="513">
        <v>85</v>
      </c>
    </row>
    <row r="395" spans="1:14" ht="12.75">
      <c r="A395" s="290" t="s">
        <v>185</v>
      </c>
      <c r="B395" s="173" t="s">
        <v>17</v>
      </c>
      <c r="C395" s="146">
        <v>608</v>
      </c>
      <c r="D395" s="291">
        <v>552</v>
      </c>
      <c r="E395" s="291">
        <v>532</v>
      </c>
      <c r="F395" s="291">
        <v>509</v>
      </c>
      <c r="G395" s="291">
        <v>495</v>
      </c>
      <c r="H395" s="292">
        <v>486</v>
      </c>
      <c r="I395" s="291">
        <v>455</v>
      </c>
      <c r="J395" s="291">
        <v>435</v>
      </c>
      <c r="K395" s="291">
        <v>407</v>
      </c>
      <c r="L395" s="291">
        <v>397</v>
      </c>
      <c r="M395" s="291">
        <v>383</v>
      </c>
      <c r="N395" s="291">
        <v>369</v>
      </c>
    </row>
    <row r="396" spans="1:14" ht="12.75">
      <c r="A396" s="286" t="s">
        <v>186</v>
      </c>
      <c r="B396" s="152" t="s">
        <v>20</v>
      </c>
      <c r="C396" s="179">
        <v>6</v>
      </c>
      <c r="D396" s="260">
        <v>9</v>
      </c>
      <c r="E396" s="260">
        <v>10</v>
      </c>
      <c r="F396" s="260">
        <v>11</v>
      </c>
      <c r="G396" s="260">
        <v>12</v>
      </c>
      <c r="H396" s="293">
        <v>13</v>
      </c>
      <c r="I396" s="260">
        <v>15</v>
      </c>
      <c r="J396" s="260">
        <v>16</v>
      </c>
      <c r="K396" s="260">
        <v>17</v>
      </c>
      <c r="L396" s="260">
        <v>18</v>
      </c>
      <c r="M396" s="260">
        <v>19</v>
      </c>
      <c r="N396" s="260">
        <v>20</v>
      </c>
    </row>
    <row r="397" spans="1:14" ht="13.5" thickBot="1">
      <c r="A397" s="294" t="s">
        <v>187</v>
      </c>
      <c r="B397" s="159" t="s">
        <v>23</v>
      </c>
      <c r="C397" s="160">
        <v>37</v>
      </c>
      <c r="D397" s="264">
        <v>45</v>
      </c>
      <c r="E397" s="264">
        <v>51</v>
      </c>
      <c r="F397" s="264">
        <v>55</v>
      </c>
      <c r="G397" s="264">
        <v>58</v>
      </c>
      <c r="H397" s="295">
        <v>61</v>
      </c>
      <c r="I397" s="264">
        <v>65</v>
      </c>
      <c r="J397" s="264">
        <v>68</v>
      </c>
      <c r="K397" s="264">
        <v>70</v>
      </c>
      <c r="L397" s="264">
        <v>72</v>
      </c>
      <c r="M397" s="264">
        <v>74</v>
      </c>
      <c r="N397" s="264">
        <v>75</v>
      </c>
    </row>
    <row r="398" spans="1:14" ht="12.75">
      <c r="A398" s="290" t="s">
        <v>188</v>
      </c>
      <c r="B398" s="173" t="s">
        <v>17</v>
      </c>
      <c r="C398" s="146">
        <v>721</v>
      </c>
      <c r="D398" s="147">
        <v>677</v>
      </c>
      <c r="E398" s="213">
        <v>647</v>
      </c>
      <c r="F398" s="147">
        <v>623</v>
      </c>
      <c r="G398" s="147">
        <v>603</v>
      </c>
      <c r="H398" s="296">
        <v>587</v>
      </c>
      <c r="I398" s="147">
        <v>555</v>
      </c>
      <c r="J398" s="147">
        <v>529</v>
      </c>
      <c r="K398" s="147">
        <v>481</v>
      </c>
      <c r="L398" s="147">
        <v>452</v>
      </c>
      <c r="M398" s="147">
        <v>433</v>
      </c>
      <c r="N398" s="515">
        <v>415</v>
      </c>
    </row>
    <row r="399" spans="1:14" ht="12.75">
      <c r="A399" s="286" t="s">
        <v>189</v>
      </c>
      <c r="B399" s="152" t="s">
        <v>20</v>
      </c>
      <c r="C399" s="153">
        <v>2</v>
      </c>
      <c r="D399" s="154">
        <v>4</v>
      </c>
      <c r="E399" s="155">
        <v>5</v>
      </c>
      <c r="F399" s="154">
        <v>6</v>
      </c>
      <c r="G399" s="154">
        <v>6</v>
      </c>
      <c r="H399" s="288">
        <v>6</v>
      </c>
      <c r="I399" s="154">
        <v>8</v>
      </c>
      <c r="J399" s="154">
        <v>8</v>
      </c>
      <c r="K399" s="154">
        <v>10</v>
      </c>
      <c r="L399" s="154">
        <v>11</v>
      </c>
      <c r="M399" s="154">
        <v>11</v>
      </c>
      <c r="N399" s="512">
        <v>12</v>
      </c>
    </row>
    <row r="400" spans="1:14" ht="13.5" thickBot="1">
      <c r="A400" s="280" t="s">
        <v>168</v>
      </c>
      <c r="B400" s="159" t="s">
        <v>23</v>
      </c>
      <c r="C400" s="160">
        <v>22</v>
      </c>
      <c r="D400" s="161">
        <v>31</v>
      </c>
      <c r="E400" s="162">
        <v>34</v>
      </c>
      <c r="F400" s="161">
        <v>37</v>
      </c>
      <c r="G400" s="161">
        <v>39</v>
      </c>
      <c r="H400" s="289">
        <v>42</v>
      </c>
      <c r="I400" s="161">
        <v>48</v>
      </c>
      <c r="J400" s="161">
        <v>51</v>
      </c>
      <c r="K400" s="161">
        <v>58</v>
      </c>
      <c r="L400" s="161">
        <v>63</v>
      </c>
      <c r="M400" s="161">
        <v>65</v>
      </c>
      <c r="N400" s="513">
        <v>67</v>
      </c>
    </row>
    <row r="401" spans="1:14" ht="12.75">
      <c r="A401" s="290" t="s">
        <v>190</v>
      </c>
      <c r="B401" s="173" t="s">
        <v>17</v>
      </c>
      <c r="C401" s="146">
        <v>660</v>
      </c>
      <c r="D401" s="147">
        <v>628</v>
      </c>
      <c r="E401" s="213">
        <v>604</v>
      </c>
      <c r="F401" s="147">
        <v>585</v>
      </c>
      <c r="G401" s="147">
        <v>569</v>
      </c>
      <c r="H401" s="296">
        <v>556</v>
      </c>
      <c r="I401" s="168">
        <v>535</v>
      </c>
      <c r="J401" s="168">
        <v>519</v>
      </c>
      <c r="K401" s="168">
        <v>505</v>
      </c>
      <c r="L401" s="168">
        <v>493</v>
      </c>
      <c r="M401" s="168">
        <v>483</v>
      </c>
      <c r="N401" s="514">
        <v>474</v>
      </c>
    </row>
    <row r="402" spans="1:14" ht="12.75">
      <c r="A402" s="286" t="s">
        <v>191</v>
      </c>
      <c r="B402" s="152" t="s">
        <v>20</v>
      </c>
      <c r="C402" s="153">
        <v>4</v>
      </c>
      <c r="D402" s="154">
        <v>6</v>
      </c>
      <c r="E402" s="155">
        <v>8</v>
      </c>
      <c r="F402" s="154">
        <v>9</v>
      </c>
      <c r="G402" s="154">
        <v>10</v>
      </c>
      <c r="H402" s="288">
        <v>11</v>
      </c>
      <c r="I402" s="154">
        <v>13</v>
      </c>
      <c r="J402" s="154">
        <v>14</v>
      </c>
      <c r="K402" s="154">
        <v>15</v>
      </c>
      <c r="L402" s="154">
        <v>16</v>
      </c>
      <c r="M402" s="154">
        <v>17</v>
      </c>
      <c r="N402" s="512">
        <v>18</v>
      </c>
    </row>
    <row r="403" spans="1:14" ht="13.5" thickBot="1">
      <c r="A403" s="280" t="s">
        <v>168</v>
      </c>
      <c r="B403" s="227" t="s">
        <v>23</v>
      </c>
      <c r="C403" s="208">
        <v>43</v>
      </c>
      <c r="D403" s="161">
        <v>49</v>
      </c>
      <c r="E403" s="162">
        <v>53</v>
      </c>
      <c r="F403" s="161">
        <v>56</v>
      </c>
      <c r="G403" s="161">
        <v>58</v>
      </c>
      <c r="H403" s="289">
        <v>60</v>
      </c>
      <c r="I403" s="161">
        <v>63</v>
      </c>
      <c r="J403" s="161">
        <v>66</v>
      </c>
      <c r="K403" s="161">
        <v>67</v>
      </c>
      <c r="L403" s="161">
        <v>69</v>
      </c>
      <c r="M403" s="161">
        <v>70</v>
      </c>
      <c r="N403" s="513">
        <v>71</v>
      </c>
    </row>
    <row r="404" spans="1:14" ht="12.75">
      <c r="A404" s="297" t="s">
        <v>192</v>
      </c>
      <c r="B404" s="298" t="s">
        <v>17</v>
      </c>
      <c r="C404" s="146">
        <v>723</v>
      </c>
      <c r="D404" s="147">
        <v>692</v>
      </c>
      <c r="E404" s="213">
        <v>667</v>
      </c>
      <c r="F404" s="147">
        <v>647</v>
      </c>
      <c r="G404" s="147">
        <v>630</v>
      </c>
      <c r="H404" s="296">
        <v>615</v>
      </c>
      <c r="I404" s="147">
        <v>592</v>
      </c>
      <c r="J404" s="147">
        <v>572</v>
      </c>
      <c r="K404" s="147">
        <v>555</v>
      </c>
      <c r="L404" s="147">
        <v>540</v>
      </c>
      <c r="M404" s="147">
        <v>527</v>
      </c>
      <c r="N404" s="515">
        <v>516</v>
      </c>
    </row>
    <row r="405" spans="1:14" ht="12.75">
      <c r="A405" s="299" t="s">
        <v>193</v>
      </c>
      <c r="B405" s="300" t="s">
        <v>20</v>
      </c>
      <c r="C405" s="153">
        <v>4</v>
      </c>
      <c r="D405" s="154">
        <v>5</v>
      </c>
      <c r="E405" s="155">
        <v>5</v>
      </c>
      <c r="F405" s="154">
        <v>6</v>
      </c>
      <c r="G405" s="154">
        <v>6</v>
      </c>
      <c r="H405" s="288">
        <v>6</v>
      </c>
      <c r="I405" s="154">
        <v>7</v>
      </c>
      <c r="J405" s="154">
        <v>8</v>
      </c>
      <c r="K405" s="154">
        <v>8</v>
      </c>
      <c r="L405" s="154">
        <v>9</v>
      </c>
      <c r="M405" s="154">
        <v>9</v>
      </c>
      <c r="N405" s="512">
        <v>10</v>
      </c>
    </row>
    <row r="406" spans="1:14" ht="13.5" thickBot="1">
      <c r="A406" s="301" t="s">
        <v>168</v>
      </c>
      <c r="B406" s="302" t="s">
        <v>23</v>
      </c>
      <c r="C406" s="160">
        <v>23</v>
      </c>
      <c r="D406" s="161">
        <v>29</v>
      </c>
      <c r="E406" s="162">
        <v>32</v>
      </c>
      <c r="F406" s="161">
        <v>35</v>
      </c>
      <c r="G406" s="161">
        <v>36</v>
      </c>
      <c r="H406" s="289">
        <v>37</v>
      </c>
      <c r="I406" s="161">
        <v>42</v>
      </c>
      <c r="J406" s="161">
        <v>44</v>
      </c>
      <c r="K406" s="161">
        <v>46</v>
      </c>
      <c r="L406" s="161">
        <v>48</v>
      </c>
      <c r="M406" s="161">
        <v>49</v>
      </c>
      <c r="N406" s="513">
        <v>51</v>
      </c>
    </row>
    <row r="407" spans="1:14" ht="12.75">
      <c r="A407" s="297" t="s">
        <v>194</v>
      </c>
      <c r="B407" s="298" t="s">
        <v>17</v>
      </c>
      <c r="C407" s="146">
        <v>700</v>
      </c>
      <c r="D407" s="147">
        <v>666</v>
      </c>
      <c r="E407" s="213">
        <v>643</v>
      </c>
      <c r="F407" s="147">
        <v>624</v>
      </c>
      <c r="G407" s="147">
        <v>609</v>
      </c>
      <c r="H407" s="296">
        <v>598</v>
      </c>
      <c r="I407" s="147">
        <v>574</v>
      </c>
      <c r="J407" s="147">
        <v>557</v>
      </c>
      <c r="K407" s="147">
        <v>543</v>
      </c>
      <c r="L407" s="147">
        <v>531</v>
      </c>
      <c r="M407" s="147">
        <v>520</v>
      </c>
      <c r="N407" s="515">
        <v>511</v>
      </c>
    </row>
    <row r="408" spans="1:14" ht="12.75">
      <c r="A408" s="299" t="s">
        <v>195</v>
      </c>
      <c r="B408" s="300" t="s">
        <v>20</v>
      </c>
      <c r="C408" s="153">
        <v>3</v>
      </c>
      <c r="D408" s="154">
        <v>4</v>
      </c>
      <c r="E408" s="155">
        <v>6</v>
      </c>
      <c r="F408" s="154">
        <v>7</v>
      </c>
      <c r="G408" s="154">
        <v>7</v>
      </c>
      <c r="H408" s="288">
        <v>8</v>
      </c>
      <c r="I408" s="154">
        <v>9</v>
      </c>
      <c r="J408" s="154">
        <v>10</v>
      </c>
      <c r="K408" s="154">
        <v>11</v>
      </c>
      <c r="L408" s="154">
        <v>12</v>
      </c>
      <c r="M408" s="154">
        <v>12</v>
      </c>
      <c r="N408" s="512">
        <v>13</v>
      </c>
    </row>
    <row r="409" spans="1:14" ht="13.5" thickBot="1">
      <c r="A409" s="301" t="s">
        <v>168</v>
      </c>
      <c r="B409" s="302" t="s">
        <v>23</v>
      </c>
      <c r="C409" s="160">
        <v>38</v>
      </c>
      <c r="D409" s="161">
        <v>43</v>
      </c>
      <c r="E409" s="162">
        <v>47</v>
      </c>
      <c r="F409" s="161">
        <v>50</v>
      </c>
      <c r="G409" s="161">
        <v>52</v>
      </c>
      <c r="H409" s="289">
        <v>54</v>
      </c>
      <c r="I409" s="161">
        <v>57</v>
      </c>
      <c r="J409" s="161">
        <v>59</v>
      </c>
      <c r="K409" s="161">
        <v>61</v>
      </c>
      <c r="L409" s="161">
        <v>63</v>
      </c>
      <c r="M409" s="161">
        <v>64</v>
      </c>
      <c r="N409" s="513">
        <v>65</v>
      </c>
    </row>
    <row r="410" spans="1:14" ht="13.5" thickBot="1">
      <c r="A410" s="114"/>
      <c r="B410" s="115"/>
      <c r="C410" s="116"/>
      <c r="D410" s="87"/>
      <c r="E410" s="87"/>
      <c r="F410" s="87"/>
      <c r="G410" s="87"/>
      <c r="H410" s="117"/>
      <c r="I410" s="345"/>
      <c r="J410" s="345"/>
      <c r="K410" s="345"/>
      <c r="L410" s="345"/>
      <c r="M410" s="87"/>
      <c r="N410" s="87"/>
    </row>
    <row r="411" spans="1:14" ht="13.5" thickBot="1">
      <c r="A411" s="303"/>
      <c r="B411" s="431" t="s">
        <v>6</v>
      </c>
      <c r="C411" s="119">
        <v>33</v>
      </c>
      <c r="D411" s="120">
        <v>39</v>
      </c>
      <c r="E411" s="120">
        <v>49</v>
      </c>
      <c r="F411" s="188">
        <v>58</v>
      </c>
      <c r="G411" s="188">
        <v>73</v>
      </c>
      <c r="H411" s="189">
        <v>77</v>
      </c>
      <c r="I411" s="348"/>
      <c r="J411" s="87"/>
      <c r="K411" s="87"/>
      <c r="L411" s="87"/>
      <c r="M411" s="273"/>
      <c r="N411" s="273"/>
    </row>
    <row r="412" spans="1:14" ht="15.75" thickBot="1">
      <c r="A412" s="304" t="s">
        <v>196</v>
      </c>
      <c r="B412" s="126" t="s">
        <v>8</v>
      </c>
      <c r="C412" s="192">
        <v>15</v>
      </c>
      <c r="D412" s="128">
        <v>20</v>
      </c>
      <c r="E412" s="128">
        <v>25</v>
      </c>
      <c r="F412" s="128">
        <v>30</v>
      </c>
      <c r="G412" s="128">
        <v>35</v>
      </c>
      <c r="H412" s="507">
        <v>40</v>
      </c>
      <c r="I412" s="508">
        <v>50</v>
      </c>
      <c r="J412" s="508">
        <v>60</v>
      </c>
      <c r="K412" s="508">
        <v>70</v>
      </c>
      <c r="L412" s="508">
        <v>80</v>
      </c>
      <c r="M412" s="508">
        <v>90</v>
      </c>
      <c r="N412" s="509">
        <v>100</v>
      </c>
    </row>
    <row r="413" spans="1:14" ht="15">
      <c r="A413" s="304"/>
      <c r="B413" s="431" t="s">
        <v>238</v>
      </c>
      <c r="C413" s="423">
        <v>2.28</v>
      </c>
      <c r="D413" s="424">
        <v>2.69</v>
      </c>
      <c r="E413" s="424">
        <v>3.38</v>
      </c>
      <c r="F413" s="424">
        <v>4</v>
      </c>
      <c r="G413" s="424">
        <v>5.03</v>
      </c>
      <c r="H413" s="189">
        <v>5.31</v>
      </c>
      <c r="I413" s="343"/>
      <c r="J413" s="343"/>
      <c r="K413" s="343"/>
      <c r="L413" s="343"/>
      <c r="M413" s="343"/>
      <c r="N413" s="510"/>
    </row>
    <row r="414" spans="1:15" ht="15">
      <c r="A414" s="304"/>
      <c r="B414" s="126" t="s">
        <v>239</v>
      </c>
      <c r="C414" s="108">
        <v>1.03</v>
      </c>
      <c r="D414" s="128">
        <v>1.38</v>
      </c>
      <c r="E414" s="128">
        <v>1.72</v>
      </c>
      <c r="F414" s="128">
        <v>2.07</v>
      </c>
      <c r="G414" s="128">
        <v>2.41</v>
      </c>
      <c r="H414" s="444">
        <v>2.76</v>
      </c>
      <c r="I414" s="128">
        <v>3.45</v>
      </c>
      <c r="J414" s="128">
        <v>4.14</v>
      </c>
      <c r="K414" s="128">
        <v>4.83</v>
      </c>
      <c r="L414" s="128">
        <v>5.52</v>
      </c>
      <c r="M414" s="128">
        <v>6.21</v>
      </c>
      <c r="N414" s="443">
        <v>6.9</v>
      </c>
      <c r="O414" s="506"/>
    </row>
    <row r="415" spans="1:14" ht="15.75" thickBot="1">
      <c r="A415" s="346" t="s">
        <v>140</v>
      </c>
      <c r="B415" s="126" t="s">
        <v>241</v>
      </c>
      <c r="C415" s="305">
        <f>H415*SQRT(C412)/SQRT(40)</f>
        <v>3.4905228834660287</v>
      </c>
      <c r="D415" s="306">
        <f>H415*SQRT(D412)/SQRT(40)</f>
        <v>4.030508652763321</v>
      </c>
      <c r="E415" s="306">
        <f>H415*SQRT(E412)/SQRT(40)</f>
        <v>4.50624566573994</v>
      </c>
      <c r="F415" s="306">
        <f>H415*SQRT(F412)/SQRT(40)</f>
        <v>4.9363448015713</v>
      </c>
      <c r="G415" s="306">
        <f>H415*SQRT(G412)/SQRT(40)</f>
        <v>5.331861776152866</v>
      </c>
      <c r="H415" s="344">
        <v>5.7</v>
      </c>
      <c r="I415" s="306">
        <f>H415*SQRT(I412)/SQRT(40)</f>
        <v>6.372793735874401</v>
      </c>
      <c r="J415" s="306">
        <f>H415*SQRT(J412)/SQRT(40)</f>
        <v>6.981045766932057</v>
      </c>
      <c r="K415" s="306">
        <f>H415*SQRT(K412)/SQRT(40)</f>
        <v>7.540391236534083</v>
      </c>
      <c r="L415" s="306">
        <f>H415*SQRT(L412)/SQRT(40)</f>
        <v>8.061017305526642</v>
      </c>
      <c r="M415" s="516">
        <f>H415*SQRT(M414)/SQRT(2.758)</f>
        <v>8.553099510705405</v>
      </c>
      <c r="N415" s="517">
        <f>H415*SQRT(N414)/SQRT(2.758)</f>
        <v>9.015758502633599</v>
      </c>
    </row>
    <row r="416" spans="1:14" ht="4.5" customHeight="1" thickBot="1">
      <c r="A416" s="232"/>
      <c r="B416" s="140"/>
      <c r="C416" s="194"/>
      <c r="D416" s="142"/>
      <c r="E416" s="142"/>
      <c r="F416" s="142"/>
      <c r="G416" s="142"/>
      <c r="H416" s="349"/>
      <c r="I416" s="350"/>
      <c r="J416" s="142"/>
      <c r="K416" s="142"/>
      <c r="L416" s="142"/>
      <c r="M416" s="142"/>
      <c r="N416" s="518"/>
    </row>
    <row r="417" spans="1:14" ht="12.75">
      <c r="A417" s="307" t="s">
        <v>197</v>
      </c>
      <c r="B417" s="145" t="s">
        <v>17</v>
      </c>
      <c r="C417" s="146">
        <v>468</v>
      </c>
      <c r="D417" s="147">
        <v>439</v>
      </c>
      <c r="E417" s="148">
        <v>415</v>
      </c>
      <c r="F417" s="149">
        <v>395</v>
      </c>
      <c r="G417" s="149">
        <v>379</v>
      </c>
      <c r="H417" s="150">
        <v>366</v>
      </c>
      <c r="I417" s="149">
        <v>346</v>
      </c>
      <c r="J417" s="149">
        <v>329</v>
      </c>
      <c r="K417" s="149">
        <v>315</v>
      </c>
      <c r="L417" s="149">
        <v>303</v>
      </c>
      <c r="M417" s="149">
        <v>293</v>
      </c>
      <c r="N417" s="511">
        <v>283</v>
      </c>
    </row>
    <row r="418" spans="1:14" ht="12.75">
      <c r="A418" s="307" t="s">
        <v>198</v>
      </c>
      <c r="B418" s="152" t="s">
        <v>20</v>
      </c>
      <c r="C418" s="153">
        <v>15</v>
      </c>
      <c r="D418" s="154">
        <v>15</v>
      </c>
      <c r="E418" s="155">
        <v>17</v>
      </c>
      <c r="F418" s="154">
        <v>18</v>
      </c>
      <c r="G418" s="154">
        <v>19</v>
      </c>
      <c r="H418" s="156">
        <v>20</v>
      </c>
      <c r="I418" s="154">
        <v>21</v>
      </c>
      <c r="J418" s="154">
        <v>22</v>
      </c>
      <c r="K418" s="154">
        <v>22</v>
      </c>
      <c r="L418" s="154">
        <v>23</v>
      </c>
      <c r="M418" s="154">
        <v>24</v>
      </c>
      <c r="N418" s="512">
        <v>24</v>
      </c>
    </row>
    <row r="419" spans="1:14" ht="13.5" thickBot="1">
      <c r="A419" s="308"/>
      <c r="B419" s="159" t="s">
        <v>23</v>
      </c>
      <c r="C419" s="160">
        <v>58</v>
      </c>
      <c r="D419" s="161">
        <v>64</v>
      </c>
      <c r="E419" s="162">
        <v>69</v>
      </c>
      <c r="F419" s="161">
        <v>72</v>
      </c>
      <c r="G419" s="161">
        <v>74</v>
      </c>
      <c r="H419" s="163">
        <v>76</v>
      </c>
      <c r="I419" s="161">
        <v>79</v>
      </c>
      <c r="J419" s="161">
        <v>81</v>
      </c>
      <c r="K419" s="161">
        <v>82</v>
      </c>
      <c r="L419" s="161">
        <v>84</v>
      </c>
      <c r="M419" s="161">
        <v>87</v>
      </c>
      <c r="N419" s="513">
        <v>88</v>
      </c>
    </row>
    <row r="420" spans="1:14" ht="12.75">
      <c r="A420" s="307" t="s">
        <v>199</v>
      </c>
      <c r="B420" s="145" t="s">
        <v>17</v>
      </c>
      <c r="C420" s="146">
        <v>504</v>
      </c>
      <c r="D420" s="147">
        <v>464</v>
      </c>
      <c r="E420" s="148">
        <v>434</v>
      </c>
      <c r="F420" s="149">
        <v>412</v>
      </c>
      <c r="G420" s="149">
        <v>394</v>
      </c>
      <c r="H420" s="150">
        <v>378</v>
      </c>
      <c r="I420" s="149">
        <v>355</v>
      </c>
      <c r="J420" s="149">
        <v>337</v>
      </c>
      <c r="K420" s="149">
        <v>322</v>
      </c>
      <c r="L420" s="149">
        <v>310</v>
      </c>
      <c r="M420" s="149">
        <v>299</v>
      </c>
      <c r="N420" s="511">
        <v>290</v>
      </c>
    </row>
    <row r="421" spans="1:14" ht="12.75">
      <c r="A421" s="307" t="s">
        <v>200</v>
      </c>
      <c r="B421" s="152" t="s">
        <v>20</v>
      </c>
      <c r="C421" s="153">
        <v>10</v>
      </c>
      <c r="D421" s="154">
        <v>14</v>
      </c>
      <c r="E421" s="155">
        <v>17</v>
      </c>
      <c r="F421" s="154">
        <v>19</v>
      </c>
      <c r="G421" s="154">
        <v>21</v>
      </c>
      <c r="H421" s="156">
        <v>22</v>
      </c>
      <c r="I421" s="154">
        <v>25</v>
      </c>
      <c r="J421" s="154">
        <v>27</v>
      </c>
      <c r="K421" s="154">
        <v>29</v>
      </c>
      <c r="L421" s="154">
        <v>31</v>
      </c>
      <c r="M421" s="154">
        <v>32</v>
      </c>
      <c r="N421" s="512">
        <v>33</v>
      </c>
    </row>
    <row r="422" spans="1:14" ht="13.5" thickBot="1">
      <c r="A422" s="308"/>
      <c r="B422" s="159" t="s">
        <v>23</v>
      </c>
      <c r="C422" s="160">
        <v>74</v>
      </c>
      <c r="D422" s="161">
        <v>76</v>
      </c>
      <c r="E422" s="162">
        <v>78</v>
      </c>
      <c r="F422" s="161">
        <v>79</v>
      </c>
      <c r="G422" s="161">
        <v>80</v>
      </c>
      <c r="H422" s="163">
        <v>81</v>
      </c>
      <c r="I422" s="161">
        <v>82</v>
      </c>
      <c r="J422" s="161">
        <v>83</v>
      </c>
      <c r="K422" s="161">
        <v>848</v>
      </c>
      <c r="L422" s="161">
        <v>85</v>
      </c>
      <c r="M422" s="161">
        <v>85</v>
      </c>
      <c r="N422" s="513">
        <v>86</v>
      </c>
    </row>
    <row r="423" spans="1:14" ht="12.75">
      <c r="A423" s="309" t="s">
        <v>201</v>
      </c>
      <c r="B423" s="173" t="s">
        <v>17</v>
      </c>
      <c r="C423" s="146">
        <v>635</v>
      </c>
      <c r="D423" s="168">
        <v>593</v>
      </c>
      <c r="E423" s="169">
        <v>565</v>
      </c>
      <c r="F423" s="168">
        <v>542</v>
      </c>
      <c r="G423" s="168">
        <v>523</v>
      </c>
      <c r="H423" s="170">
        <v>508</v>
      </c>
      <c r="I423" s="168">
        <v>474</v>
      </c>
      <c r="J423" s="168">
        <v>446</v>
      </c>
      <c r="K423" s="168">
        <v>413</v>
      </c>
      <c r="L423" s="168">
        <v>386</v>
      </c>
      <c r="M423" s="168">
        <v>367</v>
      </c>
      <c r="N423" s="514">
        <v>352</v>
      </c>
    </row>
    <row r="424" spans="1:14" ht="12.75">
      <c r="A424" s="307" t="s">
        <v>202</v>
      </c>
      <c r="B424" s="152" t="s">
        <v>20</v>
      </c>
      <c r="C424" s="153">
        <v>4</v>
      </c>
      <c r="D424" s="154">
        <v>6</v>
      </c>
      <c r="E424" s="155">
        <v>7</v>
      </c>
      <c r="F424" s="154">
        <v>8</v>
      </c>
      <c r="G424" s="154">
        <v>9</v>
      </c>
      <c r="H424" s="156">
        <v>9</v>
      </c>
      <c r="I424" s="154">
        <v>11</v>
      </c>
      <c r="J424" s="154">
        <v>12</v>
      </c>
      <c r="K424" s="154">
        <v>13</v>
      </c>
      <c r="L424" s="154">
        <v>14</v>
      </c>
      <c r="M424" s="154">
        <v>15</v>
      </c>
      <c r="N424" s="512">
        <v>16</v>
      </c>
    </row>
    <row r="425" spans="1:14" ht="13.5" thickBot="1">
      <c r="A425" s="294" t="s">
        <v>187</v>
      </c>
      <c r="B425" s="207" t="s">
        <v>23</v>
      </c>
      <c r="C425" s="208">
        <v>28</v>
      </c>
      <c r="D425" s="161">
        <v>40</v>
      </c>
      <c r="E425" s="162">
        <v>45</v>
      </c>
      <c r="F425" s="161">
        <v>51</v>
      </c>
      <c r="G425" s="161">
        <v>53</v>
      </c>
      <c r="H425" s="163">
        <v>55</v>
      </c>
      <c r="I425" s="161">
        <v>61</v>
      </c>
      <c r="J425" s="161">
        <v>64</v>
      </c>
      <c r="K425" s="161">
        <v>70</v>
      </c>
      <c r="L425" s="161">
        <v>73</v>
      </c>
      <c r="M425" s="161">
        <v>74</v>
      </c>
      <c r="N425" s="513">
        <v>76</v>
      </c>
    </row>
    <row r="426" spans="1:14" ht="12.75">
      <c r="A426" s="309" t="s">
        <v>203</v>
      </c>
      <c r="B426" s="173" t="s">
        <v>17</v>
      </c>
      <c r="C426" s="174">
        <v>630</v>
      </c>
      <c r="D426" s="199">
        <v>596</v>
      </c>
      <c r="E426" s="199">
        <v>576</v>
      </c>
      <c r="F426" s="199">
        <v>559</v>
      </c>
      <c r="G426" s="199">
        <v>544</v>
      </c>
      <c r="H426" s="200">
        <v>533</v>
      </c>
      <c r="I426" s="199">
        <v>502</v>
      </c>
      <c r="J426" s="199">
        <v>471</v>
      </c>
      <c r="K426" s="199">
        <v>448</v>
      </c>
      <c r="L426" s="199">
        <v>428</v>
      </c>
      <c r="M426" s="199">
        <v>413</v>
      </c>
      <c r="N426" s="199">
        <v>400</v>
      </c>
    </row>
    <row r="427" spans="1:14" ht="12.75">
      <c r="A427" s="307" t="s">
        <v>204</v>
      </c>
      <c r="B427" s="152" t="s">
        <v>20</v>
      </c>
      <c r="C427" s="179">
        <v>6</v>
      </c>
      <c r="D427" s="260">
        <v>7</v>
      </c>
      <c r="E427" s="260">
        <v>8</v>
      </c>
      <c r="F427" s="260">
        <v>9</v>
      </c>
      <c r="G427" s="260">
        <v>10</v>
      </c>
      <c r="H427" s="261">
        <v>10</v>
      </c>
      <c r="I427" s="260">
        <v>11</v>
      </c>
      <c r="J427" s="260">
        <v>12</v>
      </c>
      <c r="K427" s="260">
        <v>13</v>
      </c>
      <c r="L427" s="260">
        <v>14</v>
      </c>
      <c r="M427" s="260">
        <v>14</v>
      </c>
      <c r="N427" s="260">
        <v>15</v>
      </c>
    </row>
    <row r="428" spans="1:14" ht="13.5" thickBot="1">
      <c r="A428" s="294" t="s">
        <v>187</v>
      </c>
      <c r="B428" s="159" t="s">
        <v>23</v>
      </c>
      <c r="C428" s="160">
        <v>30</v>
      </c>
      <c r="D428" s="264">
        <v>36</v>
      </c>
      <c r="E428" s="264">
        <v>40</v>
      </c>
      <c r="F428" s="264">
        <v>44</v>
      </c>
      <c r="G428" s="264">
        <v>48</v>
      </c>
      <c r="H428" s="265">
        <v>50</v>
      </c>
      <c r="I428" s="264">
        <v>58</v>
      </c>
      <c r="J428" s="264">
        <v>61</v>
      </c>
      <c r="K428" s="264">
        <v>63</v>
      </c>
      <c r="L428" s="264">
        <v>65</v>
      </c>
      <c r="M428" s="264">
        <v>67</v>
      </c>
      <c r="N428" s="264">
        <v>68</v>
      </c>
    </row>
    <row r="429" spans="1:14" ht="12.75">
      <c r="A429" s="309" t="s">
        <v>205</v>
      </c>
      <c r="B429" s="145" t="s">
        <v>17</v>
      </c>
      <c r="C429" s="174">
        <v>687</v>
      </c>
      <c r="D429" s="199">
        <v>662</v>
      </c>
      <c r="E429" s="199">
        <v>637</v>
      </c>
      <c r="F429" s="199">
        <v>612</v>
      </c>
      <c r="G429" s="199">
        <v>587</v>
      </c>
      <c r="H429" s="200">
        <v>562</v>
      </c>
      <c r="I429" s="199">
        <v>546</v>
      </c>
      <c r="J429" s="199">
        <v>530</v>
      </c>
      <c r="K429" s="199">
        <v>514</v>
      </c>
      <c r="L429" s="199">
        <v>508</v>
      </c>
      <c r="M429" s="199">
        <v>492</v>
      </c>
      <c r="N429" s="199">
        <v>476</v>
      </c>
    </row>
    <row r="430" spans="1:14" ht="12.75">
      <c r="A430" s="307" t="s">
        <v>206</v>
      </c>
      <c r="B430" s="152" t="s">
        <v>20</v>
      </c>
      <c r="C430" s="179">
        <v>6</v>
      </c>
      <c r="D430" s="260">
        <v>7</v>
      </c>
      <c r="E430" s="260">
        <v>7</v>
      </c>
      <c r="F430" s="260">
        <v>7</v>
      </c>
      <c r="G430" s="260">
        <v>7</v>
      </c>
      <c r="H430" s="261">
        <v>8</v>
      </c>
      <c r="I430" s="260">
        <v>8</v>
      </c>
      <c r="J430" s="260">
        <v>9</v>
      </c>
      <c r="K430" s="260">
        <v>9</v>
      </c>
      <c r="L430" s="260">
        <v>10</v>
      </c>
      <c r="M430" s="260">
        <v>10</v>
      </c>
      <c r="N430" s="260">
        <v>11</v>
      </c>
    </row>
    <row r="431" spans="1:14" ht="13.5" thickBot="1">
      <c r="A431" s="308" t="s">
        <v>207</v>
      </c>
      <c r="B431" s="227" t="s">
        <v>23</v>
      </c>
      <c r="C431" s="160">
        <v>26</v>
      </c>
      <c r="D431" s="264">
        <v>33</v>
      </c>
      <c r="E431" s="264">
        <v>37</v>
      </c>
      <c r="F431" s="264">
        <v>40</v>
      </c>
      <c r="G431" s="264">
        <v>43</v>
      </c>
      <c r="H431" s="265">
        <v>45</v>
      </c>
      <c r="I431" s="264">
        <v>49</v>
      </c>
      <c r="J431" s="264">
        <v>52</v>
      </c>
      <c r="K431" s="264">
        <v>54</v>
      </c>
      <c r="L431" s="264">
        <v>56</v>
      </c>
      <c r="M431" s="264">
        <v>57</v>
      </c>
      <c r="N431" s="264">
        <v>59</v>
      </c>
    </row>
    <row r="432" spans="1:14" ht="12.75">
      <c r="A432" s="309" t="s">
        <v>208</v>
      </c>
      <c r="B432" s="145" t="s">
        <v>17</v>
      </c>
      <c r="C432" s="174">
        <v>600</v>
      </c>
      <c r="D432" s="199">
        <v>554</v>
      </c>
      <c r="E432" s="199">
        <v>534</v>
      </c>
      <c r="F432" s="199">
        <v>513</v>
      </c>
      <c r="G432" s="199">
        <v>502</v>
      </c>
      <c r="H432" s="200">
        <v>495</v>
      </c>
      <c r="I432" s="199">
        <v>462</v>
      </c>
      <c r="J432" s="199">
        <v>441</v>
      </c>
      <c r="K432" s="199">
        <v>422</v>
      </c>
      <c r="L432" s="199">
        <v>403</v>
      </c>
      <c r="M432" s="199">
        <v>392</v>
      </c>
      <c r="N432" s="199">
        <v>382</v>
      </c>
    </row>
    <row r="433" spans="1:14" ht="12.75">
      <c r="A433" s="307" t="s">
        <v>209</v>
      </c>
      <c r="B433" s="152" t="s">
        <v>20</v>
      </c>
      <c r="C433" s="179">
        <v>7</v>
      </c>
      <c r="D433" s="260">
        <v>10</v>
      </c>
      <c r="E433" s="260">
        <v>11</v>
      </c>
      <c r="F433" s="260">
        <v>13</v>
      </c>
      <c r="G433" s="260">
        <v>14</v>
      </c>
      <c r="H433" s="261">
        <v>15</v>
      </c>
      <c r="I433" s="260">
        <v>17</v>
      </c>
      <c r="J433" s="260">
        <v>18</v>
      </c>
      <c r="K433" s="260">
        <v>20</v>
      </c>
      <c r="L433" s="260">
        <v>21</v>
      </c>
      <c r="M433" s="260">
        <v>22</v>
      </c>
      <c r="N433" s="260">
        <v>22</v>
      </c>
    </row>
    <row r="434" spans="1:14" ht="13.5" thickBot="1">
      <c r="A434" s="308" t="s">
        <v>207</v>
      </c>
      <c r="B434" s="227" t="s">
        <v>23</v>
      </c>
      <c r="C434" s="160">
        <v>55</v>
      </c>
      <c r="D434" s="264">
        <v>60</v>
      </c>
      <c r="E434" s="264">
        <v>64</v>
      </c>
      <c r="F434" s="264">
        <v>66</v>
      </c>
      <c r="G434" s="264">
        <v>69</v>
      </c>
      <c r="H434" s="265">
        <v>70</v>
      </c>
      <c r="I434" s="264">
        <v>73</v>
      </c>
      <c r="J434" s="264">
        <v>75</v>
      </c>
      <c r="K434" s="264">
        <v>77</v>
      </c>
      <c r="L434" s="264">
        <v>78</v>
      </c>
      <c r="M434" s="264">
        <v>79</v>
      </c>
      <c r="N434" s="264">
        <v>80</v>
      </c>
    </row>
    <row r="435" spans="1:14" ht="12.75">
      <c r="A435" s="309" t="s">
        <v>210</v>
      </c>
      <c r="B435" s="173" t="s">
        <v>17</v>
      </c>
      <c r="C435" s="146">
        <v>744</v>
      </c>
      <c r="D435" s="147">
        <v>708</v>
      </c>
      <c r="E435" s="213">
        <v>682</v>
      </c>
      <c r="F435" s="147">
        <v>659</v>
      </c>
      <c r="G435" s="147">
        <v>641</v>
      </c>
      <c r="H435" s="214">
        <v>625</v>
      </c>
      <c r="I435" s="147">
        <v>597</v>
      </c>
      <c r="J435" s="147">
        <v>575</v>
      </c>
      <c r="K435" s="147">
        <v>556</v>
      </c>
      <c r="L435" s="147">
        <v>540</v>
      </c>
      <c r="M435" s="147">
        <v>526</v>
      </c>
      <c r="N435" s="515">
        <v>513</v>
      </c>
    </row>
    <row r="436" spans="1:14" ht="12.75">
      <c r="A436" s="307" t="s">
        <v>211</v>
      </c>
      <c r="B436" s="152" t="s">
        <v>20</v>
      </c>
      <c r="C436" s="153">
        <v>3</v>
      </c>
      <c r="D436" s="154">
        <v>4</v>
      </c>
      <c r="E436" s="155">
        <v>4</v>
      </c>
      <c r="F436" s="154">
        <v>5</v>
      </c>
      <c r="G436" s="154">
        <v>5</v>
      </c>
      <c r="H436" s="156">
        <v>6</v>
      </c>
      <c r="I436" s="154">
        <v>7</v>
      </c>
      <c r="J436" s="154">
        <v>8</v>
      </c>
      <c r="K436" s="154">
        <v>8</v>
      </c>
      <c r="L436" s="154">
        <v>9</v>
      </c>
      <c r="M436" s="154">
        <v>9</v>
      </c>
      <c r="N436" s="512">
        <v>10</v>
      </c>
    </row>
    <row r="437" spans="1:14" ht="13.5" thickBot="1">
      <c r="A437" s="308" t="s">
        <v>207</v>
      </c>
      <c r="B437" s="228" t="s">
        <v>23</v>
      </c>
      <c r="C437" s="160">
        <v>23</v>
      </c>
      <c r="D437" s="161">
        <v>30</v>
      </c>
      <c r="E437" s="162">
        <v>36</v>
      </c>
      <c r="F437" s="161">
        <v>40</v>
      </c>
      <c r="G437" s="161">
        <v>43</v>
      </c>
      <c r="H437" s="163">
        <v>46</v>
      </c>
      <c r="I437" s="161">
        <v>50</v>
      </c>
      <c r="J437" s="161">
        <v>53</v>
      </c>
      <c r="K437" s="161">
        <v>55</v>
      </c>
      <c r="L437" s="161">
        <v>58</v>
      </c>
      <c r="M437" s="161">
        <v>59</v>
      </c>
      <c r="N437" s="513">
        <v>61</v>
      </c>
    </row>
    <row r="438" spans="1:14" ht="12.75">
      <c r="A438" s="309" t="s">
        <v>212</v>
      </c>
      <c r="B438" s="173" t="s">
        <v>17</v>
      </c>
      <c r="C438" s="146">
        <v>722</v>
      </c>
      <c r="D438" s="147">
        <v>684</v>
      </c>
      <c r="E438" s="213">
        <v>659</v>
      </c>
      <c r="F438" s="147">
        <v>637</v>
      </c>
      <c r="G438" s="147">
        <v>620</v>
      </c>
      <c r="H438" s="214">
        <v>608</v>
      </c>
      <c r="I438" s="147">
        <v>581</v>
      </c>
      <c r="J438" s="147">
        <v>562</v>
      </c>
      <c r="K438" s="147">
        <v>547</v>
      </c>
      <c r="L438" s="147">
        <v>634</v>
      </c>
      <c r="M438" s="147">
        <v>523</v>
      </c>
      <c r="N438" s="515">
        <v>513</v>
      </c>
    </row>
    <row r="439" spans="1:14" ht="12.75">
      <c r="A439" s="307" t="s">
        <v>213</v>
      </c>
      <c r="B439" s="152" t="s">
        <v>20</v>
      </c>
      <c r="C439" s="153">
        <v>1</v>
      </c>
      <c r="D439" s="154">
        <v>2</v>
      </c>
      <c r="E439" s="155">
        <v>3</v>
      </c>
      <c r="F439" s="154">
        <v>4</v>
      </c>
      <c r="G439" s="154">
        <v>5</v>
      </c>
      <c r="H439" s="156">
        <v>5</v>
      </c>
      <c r="I439" s="154">
        <v>7</v>
      </c>
      <c r="J439" s="154">
        <v>8</v>
      </c>
      <c r="K439" s="154">
        <v>9</v>
      </c>
      <c r="L439" s="154">
        <v>9</v>
      </c>
      <c r="M439" s="154">
        <v>10</v>
      </c>
      <c r="N439" s="512">
        <v>10</v>
      </c>
    </row>
    <row r="440" spans="1:14" ht="13.5" thickBot="1">
      <c r="A440" s="308" t="s">
        <v>207</v>
      </c>
      <c r="B440" s="228" t="s">
        <v>23</v>
      </c>
      <c r="C440" s="160">
        <v>34</v>
      </c>
      <c r="D440" s="161">
        <v>40</v>
      </c>
      <c r="E440" s="162">
        <v>45</v>
      </c>
      <c r="F440" s="161">
        <v>48</v>
      </c>
      <c r="G440" s="161">
        <v>51</v>
      </c>
      <c r="H440" s="163">
        <v>53</v>
      </c>
      <c r="I440" s="161">
        <v>57</v>
      </c>
      <c r="J440" s="161">
        <v>59</v>
      </c>
      <c r="K440" s="161">
        <v>62</v>
      </c>
      <c r="L440" s="161">
        <v>63</v>
      </c>
      <c r="M440" s="161">
        <v>65</v>
      </c>
      <c r="N440" s="513">
        <v>66</v>
      </c>
    </row>
  </sheetData>
  <mergeCells count="5">
    <mergeCell ref="A4:D4"/>
    <mergeCell ref="K28:N28"/>
    <mergeCell ref="K30:N30"/>
    <mergeCell ref="K34:N34"/>
    <mergeCell ref="K32:N32"/>
  </mergeCells>
  <printOptions/>
  <pageMargins left="0.75" right="0.75" top="1" bottom="1" header="0.5" footer="0.5"/>
  <pageSetup horizontalDpi="300" verticalDpi="300" orientation="portrait" scale="67" r:id="rId2"/>
  <headerFooter alignWithMargins="0">
    <oddFooter>&amp;L&amp;F&amp;C&amp;P f&amp;N&amp;R&amp;D</oddFooter>
  </headerFooter>
  <rowBreaks count="1" manualBreakCount="1">
    <brk id="43" max="13" man="1"/>
  </rowBreaks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7"/>
  <sheetViews>
    <sheetView workbookViewId="0" topLeftCell="A54">
      <selection activeCell="G20" sqref="G20"/>
    </sheetView>
  </sheetViews>
  <sheetFormatPr defaultColWidth="9.140625" defaultRowHeight="12.75"/>
  <cols>
    <col min="1" max="1" width="15.28125" style="0" customWidth="1"/>
  </cols>
  <sheetData>
    <row r="1" spans="1:14" ht="93" customHeight="1">
      <c r="A1" s="1"/>
      <c r="B1" s="1"/>
      <c r="C1" s="2"/>
      <c r="D1" s="1"/>
      <c r="E1" s="1"/>
      <c r="F1" s="1"/>
      <c r="G1" s="1"/>
      <c r="H1" s="3"/>
      <c r="I1" s="1"/>
      <c r="J1" s="1"/>
      <c r="K1" s="1"/>
      <c r="L1" s="1"/>
      <c r="M1" s="1"/>
      <c r="N1" s="1"/>
    </row>
    <row r="2" spans="1:14" ht="25.5" thickBot="1">
      <c r="A2" s="1" t="s">
        <v>222</v>
      </c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</row>
    <row r="3" spans="1:14" ht="13.5" thickBot="1">
      <c r="A3" s="4"/>
      <c r="B3" s="5"/>
      <c r="C3" s="5"/>
      <c r="D3" s="5"/>
      <c r="E3" s="5"/>
      <c r="F3" s="6" t="s">
        <v>0</v>
      </c>
      <c r="G3" s="7"/>
      <c r="H3" s="8"/>
      <c r="I3" s="9"/>
      <c r="J3" s="9"/>
      <c r="K3" s="9"/>
      <c r="L3" s="9"/>
      <c r="M3" s="9"/>
      <c r="N3" s="10"/>
    </row>
    <row r="4" spans="1:14" ht="16.5" thickBot="1">
      <c r="A4" s="498" t="s">
        <v>1</v>
      </c>
      <c r="B4" s="498"/>
      <c r="C4" s="498"/>
      <c r="D4" s="498"/>
      <c r="E4" s="11"/>
      <c r="F4" s="12" t="s">
        <v>2</v>
      </c>
      <c r="G4" s="13"/>
      <c r="H4" s="14"/>
      <c r="I4" s="15" t="s">
        <v>3</v>
      </c>
      <c r="J4" s="16"/>
      <c r="K4" s="16"/>
      <c r="L4" s="16"/>
      <c r="M4" s="16"/>
      <c r="N4" s="17"/>
    </row>
    <row r="5" spans="1:14" ht="15.75" thickBot="1">
      <c r="A5" s="18"/>
      <c r="B5" s="18"/>
      <c r="C5" s="18"/>
      <c r="D5" s="18"/>
      <c r="E5" s="19"/>
      <c r="F5" s="20" t="s">
        <v>4</v>
      </c>
      <c r="G5" s="21"/>
      <c r="H5" s="22"/>
      <c r="I5" s="23" t="s">
        <v>5</v>
      </c>
      <c r="J5" s="24"/>
      <c r="K5" s="24"/>
      <c r="L5" s="24"/>
      <c r="M5" s="24"/>
      <c r="N5" s="25"/>
    </row>
    <row r="6" spans="1:14" ht="15">
      <c r="A6" s="26"/>
      <c r="B6" s="26"/>
      <c r="C6" s="26"/>
      <c r="D6" s="26"/>
      <c r="E6" s="27"/>
      <c r="F6" s="28" t="s">
        <v>6</v>
      </c>
      <c r="G6" s="29"/>
      <c r="H6" s="30"/>
      <c r="I6" s="31" t="s">
        <v>7</v>
      </c>
      <c r="J6" s="32"/>
      <c r="K6" s="32"/>
      <c r="L6" s="32"/>
      <c r="M6" s="32"/>
      <c r="N6" s="33"/>
    </row>
    <row r="7" spans="1:14" ht="12.75">
      <c r="A7" s="34"/>
      <c r="B7" s="35"/>
      <c r="C7" s="35"/>
      <c r="D7" s="35"/>
      <c r="E7" s="36"/>
      <c r="F7" s="37" t="s">
        <v>8</v>
      </c>
      <c r="G7" s="38"/>
      <c r="H7" s="39"/>
      <c r="I7" s="40" t="s">
        <v>9</v>
      </c>
      <c r="J7" s="41"/>
      <c r="K7" s="41"/>
      <c r="L7" s="41"/>
      <c r="M7" s="41"/>
      <c r="N7" s="42"/>
    </row>
    <row r="8" spans="1:14" ht="12.75">
      <c r="A8" s="34" t="s">
        <v>10</v>
      </c>
      <c r="B8" s="35"/>
      <c r="C8" s="35"/>
      <c r="D8" s="36"/>
      <c r="E8" s="35"/>
      <c r="F8" s="43" t="s">
        <v>11</v>
      </c>
      <c r="G8" s="44"/>
      <c r="H8" s="45"/>
      <c r="I8" s="46" t="s">
        <v>12</v>
      </c>
      <c r="J8" s="45"/>
      <c r="K8" s="47"/>
      <c r="L8" s="45"/>
      <c r="M8" s="45"/>
      <c r="N8" s="48"/>
    </row>
    <row r="9" spans="1:14" ht="13.5" thickBot="1">
      <c r="A9" s="49" t="s">
        <v>13</v>
      </c>
      <c r="B9" s="50"/>
      <c r="C9" s="50"/>
      <c r="D9" s="51"/>
      <c r="E9" s="50"/>
      <c r="F9" s="52" t="s">
        <v>14</v>
      </c>
      <c r="G9" s="53"/>
      <c r="H9" s="54"/>
      <c r="I9" s="55" t="s">
        <v>15</v>
      </c>
      <c r="J9" s="54"/>
      <c r="K9" s="56"/>
      <c r="L9" s="54"/>
      <c r="M9" s="54"/>
      <c r="N9" s="57"/>
    </row>
    <row r="10" spans="1:14" ht="12.75">
      <c r="A10" s="58" t="s">
        <v>16</v>
      </c>
      <c r="B10" s="59"/>
      <c r="C10" s="59"/>
      <c r="D10" s="60"/>
      <c r="E10" s="61"/>
      <c r="F10" s="62" t="s">
        <v>17</v>
      </c>
      <c r="G10" s="63"/>
      <c r="H10" s="64"/>
      <c r="I10" s="65" t="s">
        <v>18</v>
      </c>
      <c r="J10" s="64"/>
      <c r="K10" s="66"/>
      <c r="L10" s="64"/>
      <c r="M10" s="64"/>
      <c r="N10" s="67"/>
    </row>
    <row r="11" spans="1:14" ht="12.75">
      <c r="A11" s="34" t="s">
        <v>19</v>
      </c>
      <c r="B11" s="61"/>
      <c r="C11" s="61"/>
      <c r="D11" s="68"/>
      <c r="E11" s="61"/>
      <c r="F11" s="69" t="s">
        <v>20</v>
      </c>
      <c r="G11" s="70"/>
      <c r="H11" s="71"/>
      <c r="I11" s="72" t="s">
        <v>21</v>
      </c>
      <c r="J11" s="71"/>
      <c r="K11" s="73"/>
      <c r="L11" s="71"/>
      <c r="M11" s="71"/>
      <c r="N11" s="74"/>
    </row>
    <row r="12" spans="1:14" ht="13.5" thickBot="1">
      <c r="A12" s="49" t="s">
        <v>22</v>
      </c>
      <c r="B12" s="75"/>
      <c r="C12" s="75"/>
      <c r="D12" s="76"/>
      <c r="E12" s="75"/>
      <c r="F12" s="77" t="s">
        <v>23</v>
      </c>
      <c r="G12" s="78"/>
      <c r="H12" s="79"/>
      <c r="I12" s="80" t="s">
        <v>24</v>
      </c>
      <c r="J12" s="79"/>
      <c r="K12" s="81"/>
      <c r="L12" s="82"/>
      <c r="M12" s="82"/>
      <c r="N12" s="83"/>
    </row>
    <row r="13" spans="1:14" ht="12.75">
      <c r="A13" s="84"/>
      <c r="B13" s="61"/>
      <c r="C13" s="61"/>
      <c r="D13" s="61"/>
      <c r="E13" s="61"/>
      <c r="F13" s="85"/>
      <c r="G13" s="85"/>
      <c r="H13" s="61"/>
      <c r="I13" s="85"/>
      <c r="J13" s="61"/>
      <c r="K13" s="85"/>
      <c r="L13" s="85"/>
      <c r="M13" s="86"/>
      <c r="N13" s="362"/>
    </row>
    <row r="14" spans="1:14" ht="12.75">
      <c r="A14" s="92" t="s">
        <v>25</v>
      </c>
      <c r="B14" s="93"/>
      <c r="C14" s="93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342"/>
    </row>
    <row r="15" spans="1:14" ht="12.75">
      <c r="A15" s="92" t="s">
        <v>26</v>
      </c>
      <c r="B15" s="93"/>
      <c r="C15" s="93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342"/>
    </row>
    <row r="16" spans="1:14" ht="13.5" thickBot="1">
      <c r="A16" s="94" t="s">
        <v>27</v>
      </c>
      <c r="B16" s="95"/>
      <c r="C16" s="95"/>
      <c r="D16" s="95"/>
      <c r="E16" s="95"/>
      <c r="F16" s="95"/>
      <c r="G16" s="96"/>
      <c r="H16" s="95"/>
      <c r="I16" s="95"/>
      <c r="J16" s="95"/>
      <c r="K16" s="95"/>
      <c r="L16" s="95"/>
      <c r="M16" s="95"/>
      <c r="N16" s="97"/>
    </row>
    <row r="17" spans="1:14" ht="13.5" thickBot="1">
      <c r="A17" s="84"/>
      <c r="B17" s="61"/>
      <c r="C17" s="61"/>
      <c r="D17" s="61"/>
      <c r="E17" s="61"/>
      <c r="F17" s="85"/>
      <c r="G17" s="85"/>
      <c r="H17" s="61"/>
      <c r="I17" s="85"/>
      <c r="J17" s="61"/>
      <c r="K17" s="85"/>
      <c r="L17" s="85"/>
      <c r="M17" s="86"/>
      <c r="N17" s="87"/>
    </row>
    <row r="18" spans="1:14" ht="16.5" thickBot="1">
      <c r="A18" s="98"/>
      <c r="B18" s="84"/>
      <c r="C18" s="320"/>
      <c r="D18" s="84"/>
      <c r="E18" s="84"/>
      <c r="F18" s="99"/>
      <c r="G18" s="321" t="s">
        <v>218</v>
      </c>
      <c r="H18" s="334">
        <v>20</v>
      </c>
      <c r="I18" s="100"/>
      <c r="J18" s="61"/>
      <c r="K18" s="85"/>
      <c r="L18" s="85"/>
      <c r="M18" s="86"/>
      <c r="N18" s="87"/>
    </row>
    <row r="19" spans="1:14" ht="16.5" thickBot="1">
      <c r="A19" s="98"/>
      <c r="B19" s="84"/>
      <c r="C19" s="320"/>
      <c r="D19" s="84"/>
      <c r="E19" s="84"/>
      <c r="F19" s="99"/>
      <c r="G19" s="321"/>
      <c r="H19" s="322"/>
      <c r="I19" s="85"/>
      <c r="J19" s="61"/>
      <c r="K19" s="85"/>
      <c r="L19" s="85"/>
      <c r="M19" s="86"/>
      <c r="N19" s="87"/>
    </row>
    <row r="20" spans="1:14" ht="16.5" thickBot="1">
      <c r="A20" s="98"/>
      <c r="B20" s="84"/>
      <c r="C20" s="320"/>
      <c r="D20" s="84"/>
      <c r="E20" s="84"/>
      <c r="F20" s="99"/>
      <c r="G20" s="321" t="s">
        <v>219</v>
      </c>
      <c r="H20" s="334">
        <v>47</v>
      </c>
      <c r="I20" s="85"/>
      <c r="J20" s="61"/>
      <c r="K20" s="85"/>
      <c r="L20" s="85"/>
      <c r="M20" s="86"/>
      <c r="N20" s="87"/>
    </row>
    <row r="21" spans="1:14" ht="16.5" thickBot="1">
      <c r="A21" s="98"/>
      <c r="B21" s="84"/>
      <c r="C21" s="320"/>
      <c r="D21" s="84"/>
      <c r="E21" s="84"/>
      <c r="F21" s="99"/>
      <c r="G21" s="321"/>
      <c r="H21" s="322"/>
      <c r="I21" s="85"/>
      <c r="J21" s="61"/>
      <c r="K21" s="85"/>
      <c r="L21" s="85"/>
      <c r="M21" s="86"/>
      <c r="N21" s="87"/>
    </row>
    <row r="22" spans="1:14" ht="16.5" thickBot="1">
      <c r="A22" s="98"/>
      <c r="B22" s="84"/>
      <c r="C22" s="320"/>
      <c r="D22" s="84"/>
      <c r="E22" s="84"/>
      <c r="F22" s="99"/>
      <c r="G22" s="321" t="s">
        <v>220</v>
      </c>
      <c r="H22" s="334">
        <v>18</v>
      </c>
      <c r="I22" s="85"/>
      <c r="J22" s="61"/>
      <c r="K22" s="85"/>
      <c r="L22" s="85"/>
      <c r="M22" s="86"/>
      <c r="N22" s="87"/>
    </row>
    <row r="23" spans="1:14" ht="16.5" thickBot="1">
      <c r="A23" s="98"/>
      <c r="B23" s="84"/>
      <c r="C23" s="320"/>
      <c r="D23" s="84"/>
      <c r="E23" s="84"/>
      <c r="F23" s="99"/>
      <c r="G23" s="321"/>
      <c r="H23" s="322"/>
      <c r="I23" s="85"/>
      <c r="J23" s="377"/>
      <c r="K23" s="329"/>
      <c r="L23" s="329"/>
      <c r="M23" s="331"/>
      <c r="N23" s="375"/>
    </row>
    <row r="24" spans="1:14" ht="16.5" thickBot="1">
      <c r="A24" s="324"/>
      <c r="B24" s="325"/>
      <c r="C24" s="324"/>
      <c r="D24" s="325"/>
      <c r="E24" s="325"/>
      <c r="F24" s="326"/>
      <c r="G24" s="327" t="s">
        <v>229</v>
      </c>
      <c r="H24" s="341">
        <v>0.98</v>
      </c>
      <c r="I24" s="85"/>
      <c r="J24" s="333">
        <f>H24</f>
        <v>0.98</v>
      </c>
      <c r="K24" s="502" t="s">
        <v>230</v>
      </c>
      <c r="L24" s="502"/>
      <c r="M24" s="502"/>
      <c r="N24" s="502"/>
    </row>
    <row r="25" spans="1:14" ht="16.5" thickBot="1">
      <c r="A25" s="324"/>
      <c r="B25" s="325"/>
      <c r="C25" s="324"/>
      <c r="D25" s="325"/>
      <c r="E25" s="325"/>
      <c r="F25" s="326"/>
      <c r="G25" s="327"/>
      <c r="H25" s="323"/>
      <c r="I25" s="336"/>
      <c r="J25" s="374"/>
      <c r="K25" s="378"/>
      <c r="L25" s="329"/>
      <c r="M25" s="331"/>
      <c r="N25" s="375"/>
    </row>
    <row r="26" spans="1:14" ht="16.5" thickBot="1">
      <c r="A26" s="324"/>
      <c r="B26" s="325"/>
      <c r="C26" s="324"/>
      <c r="D26" s="325"/>
      <c r="E26" s="325"/>
      <c r="F26" s="326"/>
      <c r="G26" s="327" t="s">
        <v>225</v>
      </c>
      <c r="H26" s="361"/>
      <c r="I26" s="85"/>
      <c r="J26" s="339"/>
      <c r="K26" s="505" t="s">
        <v>231</v>
      </c>
      <c r="L26" s="505"/>
      <c r="M26" s="505"/>
      <c r="N26" s="505"/>
    </row>
    <row r="27" spans="1:14" ht="16.5" thickBot="1">
      <c r="A27" s="324"/>
      <c r="B27" s="325"/>
      <c r="C27" s="324"/>
      <c r="D27" s="325"/>
      <c r="E27" s="325"/>
      <c r="F27" s="326"/>
      <c r="G27" s="327" t="s">
        <v>227</v>
      </c>
      <c r="H27" s="360">
        <v>2</v>
      </c>
      <c r="I27" s="336"/>
      <c r="J27" s="340">
        <f>J30-J24</f>
        <v>1.8684848484848486</v>
      </c>
      <c r="K27" s="380" t="s">
        <v>232</v>
      </c>
      <c r="L27" s="329"/>
      <c r="M27" s="331"/>
      <c r="N27" s="375"/>
    </row>
    <row r="28" spans="1:14" ht="15.75">
      <c r="A28" s="324"/>
      <c r="B28" s="325"/>
      <c r="C28" s="324"/>
      <c r="D28" s="325"/>
      <c r="E28" s="325"/>
      <c r="F28" s="326"/>
      <c r="G28" s="327"/>
      <c r="H28" s="328"/>
      <c r="I28" s="336"/>
      <c r="J28" s="374"/>
      <c r="K28" s="374"/>
      <c r="L28" s="329"/>
      <c r="M28" s="331"/>
      <c r="N28" s="375"/>
    </row>
    <row r="29" spans="1:14" ht="16.5" thickBot="1">
      <c r="A29" s="324"/>
      <c r="B29" s="325"/>
      <c r="C29" s="324"/>
      <c r="D29" s="325"/>
      <c r="E29" s="325"/>
      <c r="F29" s="326"/>
      <c r="G29" s="327"/>
      <c r="H29" s="376"/>
      <c r="I29" s="336"/>
      <c r="J29" s="374"/>
      <c r="K29" s="374"/>
      <c r="L29" s="329"/>
      <c r="M29" s="331"/>
      <c r="N29" s="375"/>
    </row>
    <row r="30" spans="1:14" ht="16.5" thickBot="1">
      <c r="A30" s="324"/>
      <c r="B30" s="325"/>
      <c r="C30" s="324"/>
      <c r="D30" s="325"/>
      <c r="E30" s="325"/>
      <c r="F30" s="326"/>
      <c r="G30" s="327" t="s">
        <v>221</v>
      </c>
      <c r="H30" s="340">
        <f>H24+H27</f>
        <v>2.98</v>
      </c>
      <c r="I30" s="329"/>
      <c r="J30" s="333">
        <f>(H22*H20*H18)/5940</f>
        <v>2.8484848484848486</v>
      </c>
      <c r="K30" s="502" t="s">
        <v>228</v>
      </c>
      <c r="L30" s="502"/>
      <c r="M30" s="502"/>
      <c r="N30" s="502"/>
    </row>
    <row r="31" spans="1:14" ht="16.5" thickBot="1">
      <c r="A31" s="324"/>
      <c r="B31" s="325"/>
      <c r="C31" s="324"/>
      <c r="D31" s="325"/>
      <c r="E31" s="325"/>
      <c r="F31" s="326"/>
      <c r="G31" s="327"/>
      <c r="H31" s="332"/>
      <c r="I31" s="329"/>
      <c r="J31" s="339"/>
      <c r="K31" s="335"/>
      <c r="L31" s="329"/>
      <c r="M31" s="331"/>
      <c r="N31" s="87"/>
    </row>
    <row r="32" spans="1:14" ht="16.5" thickBot="1">
      <c r="A32" s="389"/>
      <c r="B32" s="390"/>
      <c r="C32" s="391"/>
      <c r="D32" s="390"/>
      <c r="E32" s="390"/>
      <c r="F32" s="392"/>
      <c r="G32" s="393"/>
      <c r="H32" s="323" t="s">
        <v>236</v>
      </c>
      <c r="I32" s="394"/>
      <c r="J32" s="395"/>
      <c r="K32" s="394"/>
      <c r="L32" s="394"/>
      <c r="M32" s="396"/>
      <c r="N32" s="388"/>
    </row>
    <row r="33" spans="1:14" ht="16.5" thickBot="1">
      <c r="A33" s="318"/>
      <c r="B33" s="313" t="s">
        <v>2</v>
      </c>
      <c r="C33" s="101">
        <f>H20</f>
        <v>47</v>
      </c>
      <c r="D33" s="102"/>
      <c r="E33" s="102"/>
      <c r="F33" s="13"/>
      <c r="G33" s="13"/>
      <c r="H33" s="13"/>
      <c r="I33" s="13"/>
      <c r="J33" s="13"/>
      <c r="K33" s="13"/>
      <c r="L33" s="13"/>
      <c r="M33" s="103"/>
      <c r="N33" s="103"/>
    </row>
    <row r="34" spans="1:14" ht="15.75">
      <c r="A34" s="312"/>
      <c r="B34" s="314" t="s">
        <v>217</v>
      </c>
      <c r="C34" s="104">
        <v>0.15</v>
      </c>
      <c r="D34" s="105">
        <v>0.2</v>
      </c>
      <c r="E34" s="105">
        <v>0.25</v>
      </c>
      <c r="F34" s="105">
        <v>0.3</v>
      </c>
      <c r="G34" s="105">
        <v>0.35</v>
      </c>
      <c r="H34" s="106">
        <v>0.4</v>
      </c>
      <c r="I34" s="105">
        <v>0.5</v>
      </c>
      <c r="J34" s="105">
        <v>0.6</v>
      </c>
      <c r="K34" s="105">
        <v>0.7</v>
      </c>
      <c r="L34" s="105">
        <v>0.8</v>
      </c>
      <c r="M34" s="105">
        <v>0.9</v>
      </c>
      <c r="N34" s="107">
        <v>1</v>
      </c>
    </row>
    <row r="35" spans="1:14" ht="15.75">
      <c r="A35" s="312"/>
      <c r="B35" s="314" t="s">
        <v>215</v>
      </c>
      <c r="C35" s="108">
        <f>N35*C34</f>
        <v>0.147</v>
      </c>
      <c r="D35" s="109">
        <f>N35*D34</f>
        <v>0.196</v>
      </c>
      <c r="E35" s="109">
        <f>N35*E34</f>
        <v>0.245</v>
      </c>
      <c r="F35" s="109">
        <f>N35*F34</f>
        <v>0.294</v>
      </c>
      <c r="G35" s="109">
        <f>N35*G34</f>
        <v>0.34299999999999997</v>
      </c>
      <c r="H35" s="110">
        <f>N35*H34</f>
        <v>0.392</v>
      </c>
      <c r="I35" s="109">
        <f>N35*I34</f>
        <v>0.49</v>
      </c>
      <c r="J35" s="109">
        <f>N35*J34</f>
        <v>0.588</v>
      </c>
      <c r="K35" s="109">
        <f>N35*K34</f>
        <v>0.6859999999999999</v>
      </c>
      <c r="L35" s="109">
        <f>N35*L34</f>
        <v>0.784</v>
      </c>
      <c r="M35" s="109">
        <f>N35*M34</f>
        <v>0.882</v>
      </c>
      <c r="N35" s="111">
        <f>H24</f>
        <v>0.98</v>
      </c>
    </row>
    <row r="36" spans="1:14" ht="15.75">
      <c r="A36" s="312"/>
      <c r="B36" s="314" t="s">
        <v>216</v>
      </c>
      <c r="C36" s="310">
        <f aca="true" t="shared" si="0" ref="C36:M36">D36</f>
        <v>2</v>
      </c>
      <c r="D36" s="310">
        <f t="shared" si="0"/>
        <v>2</v>
      </c>
      <c r="E36" s="310">
        <f t="shared" si="0"/>
        <v>2</v>
      </c>
      <c r="F36" s="310">
        <f t="shared" si="0"/>
        <v>2</v>
      </c>
      <c r="G36" s="310">
        <f t="shared" si="0"/>
        <v>2</v>
      </c>
      <c r="H36" s="381">
        <f t="shared" si="0"/>
        <v>2</v>
      </c>
      <c r="I36" s="310">
        <f t="shared" si="0"/>
        <v>2</v>
      </c>
      <c r="J36" s="310">
        <f t="shared" si="0"/>
        <v>2</v>
      </c>
      <c r="K36" s="310">
        <f t="shared" si="0"/>
        <v>2</v>
      </c>
      <c r="L36" s="310">
        <f t="shared" si="0"/>
        <v>2</v>
      </c>
      <c r="M36" s="310">
        <f t="shared" si="0"/>
        <v>2</v>
      </c>
      <c r="N36" s="311">
        <f>H27</f>
        <v>2</v>
      </c>
    </row>
    <row r="37" spans="1:14" ht="15.75">
      <c r="A37" s="312"/>
      <c r="B37" s="314" t="s">
        <v>214</v>
      </c>
      <c r="C37" s="316">
        <f aca="true" t="shared" si="1" ref="C37:N37">C35+C36</f>
        <v>2.147</v>
      </c>
      <c r="D37" s="110">
        <f t="shared" si="1"/>
        <v>2.196</v>
      </c>
      <c r="E37" s="110">
        <f t="shared" si="1"/>
        <v>2.245</v>
      </c>
      <c r="F37" s="110">
        <f t="shared" si="1"/>
        <v>2.294</v>
      </c>
      <c r="G37" s="110">
        <f t="shared" si="1"/>
        <v>2.343</v>
      </c>
      <c r="H37" s="110">
        <f t="shared" si="1"/>
        <v>2.392</v>
      </c>
      <c r="I37" s="110">
        <f t="shared" si="1"/>
        <v>2.49</v>
      </c>
      <c r="J37" s="110">
        <f t="shared" si="1"/>
        <v>2.588</v>
      </c>
      <c r="K37" s="110">
        <f t="shared" si="1"/>
        <v>2.686</v>
      </c>
      <c r="L37" s="110">
        <f t="shared" si="1"/>
        <v>2.784</v>
      </c>
      <c r="M37" s="110">
        <f t="shared" si="1"/>
        <v>2.882</v>
      </c>
      <c r="N37" s="111">
        <f t="shared" si="1"/>
        <v>2.98</v>
      </c>
    </row>
    <row r="38" spans="1:14" ht="16.5" thickBot="1">
      <c r="A38" s="319"/>
      <c r="B38" s="315" t="s">
        <v>14</v>
      </c>
      <c r="C38" s="317">
        <f>(5940*C37)/(C33*H18)</f>
        <v>13.567212765957445</v>
      </c>
      <c r="D38" s="112">
        <f>(5940*D37)/(C33*H18)</f>
        <v>13.87685106382979</v>
      </c>
      <c r="E38" s="112">
        <f>(5940*E37)/(C33*H18)</f>
        <v>14.18648936170213</v>
      </c>
      <c r="F38" s="112">
        <f>(5940*F37)/(C33*H18)</f>
        <v>14.49612765957447</v>
      </c>
      <c r="G38" s="112">
        <f>(5940*G37)/(C33*H18)</f>
        <v>14.805765957446809</v>
      </c>
      <c r="H38" s="112">
        <f>(5940*H37)/(C33*H18)</f>
        <v>15.115404255319149</v>
      </c>
      <c r="I38" s="112">
        <f>(5940*I37)/(C33*H18)</f>
        <v>15.73468085106383</v>
      </c>
      <c r="J38" s="112">
        <f>(5940*J37)/(C33*H18)</f>
        <v>16.35395744680851</v>
      </c>
      <c r="K38" s="112">
        <f>(5940*K37)/(C33*H18)</f>
        <v>16.97323404255319</v>
      </c>
      <c r="L38" s="112">
        <f>(5940*L37)/(C33*H18)</f>
        <v>17.59251063829787</v>
      </c>
      <c r="M38" s="112">
        <f>(5940*M37)/(C33*H18)</f>
        <v>18.211787234042554</v>
      </c>
      <c r="N38" s="113">
        <f>(5940*N37)/(C33*H18)</f>
        <v>18.831063829787237</v>
      </c>
    </row>
    <row r="39" spans="1:14" ht="16.5" thickBot="1">
      <c r="A39" s="332"/>
      <c r="B39" s="382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</row>
    <row r="40" spans="1:14" ht="16.5" thickBot="1">
      <c r="A40" s="384"/>
      <c r="B40" s="385"/>
      <c r="C40" s="386"/>
      <c r="D40" s="387"/>
      <c r="E40" s="387"/>
      <c r="F40" s="387"/>
      <c r="G40" s="387"/>
      <c r="H40" s="323" t="s">
        <v>237</v>
      </c>
      <c r="I40" s="387"/>
      <c r="J40" s="387"/>
      <c r="K40" s="387"/>
      <c r="L40" s="387"/>
      <c r="M40" s="387"/>
      <c r="N40" s="388"/>
    </row>
    <row r="41" spans="1:14" ht="16.5" thickBot="1">
      <c r="A41" s="318"/>
      <c r="B41" s="313" t="s">
        <v>2</v>
      </c>
      <c r="C41" s="101">
        <f>H20</f>
        <v>47</v>
      </c>
      <c r="D41" s="102"/>
      <c r="E41" s="102"/>
      <c r="F41" s="13"/>
      <c r="G41" s="13"/>
      <c r="H41" s="13"/>
      <c r="I41" s="13"/>
      <c r="J41" s="13"/>
      <c r="K41" s="13"/>
      <c r="L41" s="13"/>
      <c r="M41" s="103"/>
      <c r="N41" s="103"/>
    </row>
    <row r="42" spans="1:14" ht="15.75">
      <c r="A42" s="312"/>
      <c r="B42" s="314" t="s">
        <v>217</v>
      </c>
      <c r="C42" s="104">
        <v>0.15</v>
      </c>
      <c r="D42" s="105">
        <v>0.2</v>
      </c>
      <c r="E42" s="105">
        <v>0.25</v>
      </c>
      <c r="F42" s="105">
        <v>0.3</v>
      </c>
      <c r="G42" s="105">
        <v>0.35</v>
      </c>
      <c r="H42" s="106">
        <v>0.4</v>
      </c>
      <c r="I42" s="105">
        <v>0.5</v>
      </c>
      <c r="J42" s="105">
        <v>0.6</v>
      </c>
      <c r="K42" s="105">
        <v>0.7</v>
      </c>
      <c r="L42" s="105">
        <v>0.8</v>
      </c>
      <c r="M42" s="105">
        <v>0.9</v>
      </c>
      <c r="N42" s="107">
        <v>1</v>
      </c>
    </row>
    <row r="43" spans="1:14" ht="15.75">
      <c r="A43" s="312"/>
      <c r="B43" s="314" t="s">
        <v>215</v>
      </c>
      <c r="C43" s="108">
        <f>N43*C42</f>
        <v>0.04855250204207251</v>
      </c>
      <c r="D43" s="109">
        <f>N43*D42</f>
        <v>0.06473666938943001</v>
      </c>
      <c r="E43" s="109">
        <f>N43*E42</f>
        <v>0.08092083673678752</v>
      </c>
      <c r="F43" s="109">
        <f>N43*F42</f>
        <v>0.09710500408414502</v>
      </c>
      <c r="G43" s="109">
        <f>N43*G42</f>
        <v>0.11328917143150251</v>
      </c>
      <c r="H43" s="110">
        <f>N43*H42</f>
        <v>0.12947333877886003</v>
      </c>
      <c r="I43" s="109">
        <f>N43*I42</f>
        <v>0.16184167347357503</v>
      </c>
      <c r="J43" s="109">
        <f>N43*J42</f>
        <v>0.19421000816829004</v>
      </c>
      <c r="K43" s="109">
        <f>N43*K42</f>
        <v>0.22657834286300502</v>
      </c>
      <c r="L43" s="109">
        <f>N43*L42</f>
        <v>0.25894667755772005</v>
      </c>
      <c r="M43" s="109">
        <f>N43*M42</f>
        <v>0.29131501225243506</v>
      </c>
      <c r="N43" s="111">
        <f>H35*SQRT(45)/SQRT(66)</f>
        <v>0.32368334694715006</v>
      </c>
    </row>
    <row r="44" spans="1:14" ht="15.75">
      <c r="A44" s="312"/>
      <c r="B44" s="314" t="s">
        <v>216</v>
      </c>
      <c r="C44" s="310">
        <f aca="true" t="shared" si="2" ref="C44:M44">D44</f>
        <v>1.651445647689541</v>
      </c>
      <c r="D44" s="310">
        <f t="shared" si="2"/>
        <v>1.651445647689541</v>
      </c>
      <c r="E44" s="310">
        <f t="shared" si="2"/>
        <v>1.651445647689541</v>
      </c>
      <c r="F44" s="310">
        <f t="shared" si="2"/>
        <v>1.651445647689541</v>
      </c>
      <c r="G44" s="310">
        <f t="shared" si="2"/>
        <v>1.651445647689541</v>
      </c>
      <c r="H44" s="381">
        <f t="shared" si="2"/>
        <v>1.651445647689541</v>
      </c>
      <c r="I44" s="310">
        <f t="shared" si="2"/>
        <v>1.651445647689541</v>
      </c>
      <c r="J44" s="310">
        <f t="shared" si="2"/>
        <v>1.651445647689541</v>
      </c>
      <c r="K44" s="310">
        <f t="shared" si="2"/>
        <v>1.651445647689541</v>
      </c>
      <c r="L44" s="310">
        <f t="shared" si="2"/>
        <v>1.651445647689541</v>
      </c>
      <c r="M44" s="310">
        <f t="shared" si="2"/>
        <v>1.651445647689541</v>
      </c>
      <c r="N44" s="111">
        <f>H36*SQRT(45)/SQRT(66)</f>
        <v>1.651445647689541</v>
      </c>
    </row>
    <row r="45" spans="1:14" ht="15.75">
      <c r="A45" s="312"/>
      <c r="B45" s="314" t="s">
        <v>214</v>
      </c>
      <c r="C45" s="316">
        <f aca="true" t="shared" si="3" ref="C45:N45">C43+C44</f>
        <v>1.6999981497316135</v>
      </c>
      <c r="D45" s="110">
        <f t="shared" si="3"/>
        <v>1.716182317078971</v>
      </c>
      <c r="E45" s="110">
        <f t="shared" si="3"/>
        <v>1.7323664844263285</v>
      </c>
      <c r="F45" s="110">
        <f t="shared" si="3"/>
        <v>1.748550651773686</v>
      </c>
      <c r="G45" s="110">
        <f t="shared" si="3"/>
        <v>1.7647348191210435</v>
      </c>
      <c r="H45" s="110">
        <f t="shared" si="3"/>
        <v>1.780918986468401</v>
      </c>
      <c r="I45" s="110">
        <f t="shared" si="3"/>
        <v>1.813287321163116</v>
      </c>
      <c r="J45" s="110">
        <f t="shared" si="3"/>
        <v>1.845655655857831</v>
      </c>
      <c r="K45" s="110">
        <f t="shared" si="3"/>
        <v>1.878023990552546</v>
      </c>
      <c r="L45" s="110">
        <f t="shared" si="3"/>
        <v>1.910392325247261</v>
      </c>
      <c r="M45" s="110">
        <f t="shared" si="3"/>
        <v>1.942760659941976</v>
      </c>
      <c r="N45" s="111">
        <f t="shared" si="3"/>
        <v>1.975128994636691</v>
      </c>
    </row>
    <row r="46" spans="1:14" ht="16.5" thickBot="1">
      <c r="A46" s="319"/>
      <c r="B46" s="315" t="s">
        <v>14</v>
      </c>
      <c r="C46" s="317">
        <f>(5940*C45)/(C41*H18)</f>
        <v>10.742541499367857</v>
      </c>
      <c r="D46" s="112">
        <f>(5940*D45)/(C41*H18)</f>
        <v>10.84481166324371</v>
      </c>
      <c r="E46" s="112">
        <f>(5940*E45)/(C41*H18)</f>
        <v>10.947081827119565</v>
      </c>
      <c r="F46" s="112">
        <f>(5940*F45)/(C41*H18)</f>
        <v>11.049351990995419</v>
      </c>
      <c r="G46" s="112">
        <f>(5940*G45)/(C41*H18)</f>
        <v>11.151622154871275</v>
      </c>
      <c r="H46" s="112">
        <f>(5940*H45)/(C41*H18)</f>
        <v>11.253892318747129</v>
      </c>
      <c r="I46" s="112">
        <f>(5940*I45)/(C41*H18)</f>
        <v>11.458432646498839</v>
      </c>
      <c r="J46" s="112">
        <f>(5940*J45)/(C41*H18)</f>
        <v>11.662972974250549</v>
      </c>
      <c r="K46" s="112">
        <f>(5940*K45)/(C41*H18)</f>
        <v>11.867513302002259</v>
      </c>
      <c r="L46" s="112">
        <f>(5940*L45)/(C41*H18)</f>
        <v>12.072053629753968</v>
      </c>
      <c r="M46" s="112">
        <f>(5940*M45)/(C41*H18)</f>
        <v>12.276593957505678</v>
      </c>
      <c r="N46" s="113">
        <f>(5940*N45)/(C41*H18)</f>
        <v>12.481134285257388</v>
      </c>
    </row>
    <row r="47" spans="1:14" ht="12.75">
      <c r="A47" s="114"/>
      <c r="B47" s="115"/>
      <c r="C47" s="116"/>
      <c r="D47" s="87"/>
      <c r="E47" s="87"/>
      <c r="F47" s="87"/>
      <c r="G47" s="87"/>
      <c r="H47" s="117"/>
      <c r="I47" s="87"/>
      <c r="J47" s="87"/>
      <c r="K47" s="87"/>
      <c r="L47" s="87"/>
      <c r="M47" s="87"/>
      <c r="N47" s="87"/>
    </row>
    <row r="48" spans="1:14" ht="13.5" thickBot="1">
      <c r="A48" s="114"/>
      <c r="B48" s="115"/>
      <c r="C48" s="116"/>
      <c r="D48" s="87"/>
      <c r="E48" s="87"/>
      <c r="F48" s="87"/>
      <c r="G48" s="87"/>
      <c r="H48" s="117"/>
      <c r="I48" s="87"/>
      <c r="J48" s="87"/>
      <c r="K48" s="87"/>
      <c r="L48" s="87"/>
      <c r="M48" s="87"/>
      <c r="N48" s="87"/>
    </row>
    <row r="49" spans="1:14" ht="16.5" thickBot="1">
      <c r="A49" s="384"/>
      <c r="B49" s="385"/>
      <c r="C49" s="386"/>
      <c r="D49" s="387"/>
      <c r="E49" s="387"/>
      <c r="F49" s="387"/>
      <c r="G49" s="387"/>
      <c r="H49" s="323" t="s">
        <v>233</v>
      </c>
      <c r="I49" s="387"/>
      <c r="J49" s="387"/>
      <c r="K49" s="387"/>
      <c r="L49" s="387"/>
      <c r="M49" s="387"/>
      <c r="N49" s="388"/>
    </row>
    <row r="50" spans="1:14" ht="16.5" thickBot="1">
      <c r="A50" s="318"/>
      <c r="B50" s="313" t="s">
        <v>2</v>
      </c>
      <c r="C50" s="101">
        <f>H20</f>
        <v>47</v>
      </c>
      <c r="D50" s="102"/>
      <c r="E50" s="102"/>
      <c r="F50" s="13"/>
      <c r="G50" s="13"/>
      <c r="H50" s="13"/>
      <c r="I50" s="13"/>
      <c r="J50" s="13"/>
      <c r="K50" s="13"/>
      <c r="L50" s="13"/>
      <c r="M50" s="103"/>
      <c r="N50" s="103"/>
    </row>
    <row r="51" spans="1:14" ht="15.75">
      <c r="A51" s="312"/>
      <c r="B51" s="314" t="s">
        <v>217</v>
      </c>
      <c r="C51" s="104">
        <v>0.15</v>
      </c>
      <c r="D51" s="105">
        <v>0.2</v>
      </c>
      <c r="E51" s="105">
        <v>0.25</v>
      </c>
      <c r="F51" s="105">
        <v>0.3</v>
      </c>
      <c r="G51" s="105">
        <v>0.35</v>
      </c>
      <c r="H51" s="106">
        <v>0.4</v>
      </c>
      <c r="I51" s="105">
        <v>0.5</v>
      </c>
      <c r="J51" s="105">
        <v>0.6</v>
      </c>
      <c r="K51" s="105">
        <v>0.7</v>
      </c>
      <c r="L51" s="105">
        <v>0.8</v>
      </c>
      <c r="M51" s="105">
        <v>0.9</v>
      </c>
      <c r="N51" s="107">
        <v>1</v>
      </c>
    </row>
    <row r="52" spans="1:14" ht="15.75">
      <c r="A52" s="312"/>
      <c r="B52" s="314" t="s">
        <v>215</v>
      </c>
      <c r="C52" s="108">
        <f>N52*C51</f>
        <v>0.03964295191283863</v>
      </c>
      <c r="D52" s="109">
        <f>N52*D51</f>
        <v>0.052857269217118176</v>
      </c>
      <c r="E52" s="109">
        <f>N52*E51</f>
        <v>0.06607158652139772</v>
      </c>
      <c r="F52" s="109">
        <f>N52*F51</f>
        <v>0.07928590382567725</v>
      </c>
      <c r="G52" s="109">
        <f>N52*G51</f>
        <v>0.0925002211299568</v>
      </c>
      <c r="H52" s="110">
        <f>N52*H51</f>
        <v>0.10571453843423635</v>
      </c>
      <c r="I52" s="109">
        <f>N52*I51</f>
        <v>0.13214317304279544</v>
      </c>
      <c r="J52" s="109">
        <f>N52*J51</f>
        <v>0.1585718076513545</v>
      </c>
      <c r="K52" s="109">
        <f>N52*K51</f>
        <v>0.1850004422599136</v>
      </c>
      <c r="L52" s="109">
        <f>N52*L51</f>
        <v>0.2114290768684727</v>
      </c>
      <c r="M52" s="109">
        <f>N52*M51</f>
        <v>0.2378577114770318</v>
      </c>
      <c r="N52" s="111">
        <f>H35*SQRT(30)/SQRT(66)</f>
        <v>0.2642863460855909</v>
      </c>
    </row>
    <row r="53" spans="1:14" ht="15.75">
      <c r="A53" s="312"/>
      <c r="B53" s="314" t="s">
        <v>216</v>
      </c>
      <c r="C53" s="310">
        <f aca="true" t="shared" si="4" ref="C53:M53">D53</f>
        <v>1.348399724926484</v>
      </c>
      <c r="D53" s="310">
        <f t="shared" si="4"/>
        <v>1.348399724926484</v>
      </c>
      <c r="E53" s="310">
        <f t="shared" si="4"/>
        <v>1.348399724926484</v>
      </c>
      <c r="F53" s="310">
        <f t="shared" si="4"/>
        <v>1.348399724926484</v>
      </c>
      <c r="G53" s="310">
        <f t="shared" si="4"/>
        <v>1.348399724926484</v>
      </c>
      <c r="H53" s="381">
        <f t="shared" si="4"/>
        <v>1.348399724926484</v>
      </c>
      <c r="I53" s="310">
        <f t="shared" si="4"/>
        <v>1.348399724926484</v>
      </c>
      <c r="J53" s="310">
        <f t="shared" si="4"/>
        <v>1.348399724926484</v>
      </c>
      <c r="K53" s="310">
        <f t="shared" si="4"/>
        <v>1.348399724926484</v>
      </c>
      <c r="L53" s="310">
        <f t="shared" si="4"/>
        <v>1.348399724926484</v>
      </c>
      <c r="M53" s="310">
        <f t="shared" si="4"/>
        <v>1.348399724926484</v>
      </c>
      <c r="N53" s="111">
        <f>H36*SQRT(30)/SQRT(66)</f>
        <v>1.348399724926484</v>
      </c>
    </row>
    <row r="54" spans="1:14" ht="15.75">
      <c r="A54" s="312"/>
      <c r="B54" s="314" t="s">
        <v>214</v>
      </c>
      <c r="C54" s="316">
        <f aca="true" t="shared" si="5" ref="C54:N54">C52+C53</f>
        <v>1.3880426768393228</v>
      </c>
      <c r="D54" s="110">
        <f t="shared" si="5"/>
        <v>1.4012569941436022</v>
      </c>
      <c r="E54" s="110">
        <f t="shared" si="5"/>
        <v>1.4144713114478817</v>
      </c>
      <c r="F54" s="110">
        <f t="shared" si="5"/>
        <v>1.4276856287521613</v>
      </c>
      <c r="G54" s="110">
        <f t="shared" si="5"/>
        <v>1.440899946056441</v>
      </c>
      <c r="H54" s="110">
        <f t="shared" si="5"/>
        <v>1.4541142633607205</v>
      </c>
      <c r="I54" s="110">
        <f t="shared" si="5"/>
        <v>1.4805428979692796</v>
      </c>
      <c r="J54" s="110">
        <f t="shared" si="5"/>
        <v>1.5069715325778386</v>
      </c>
      <c r="K54" s="110">
        <f t="shared" si="5"/>
        <v>1.5334001671863977</v>
      </c>
      <c r="L54" s="110">
        <f t="shared" si="5"/>
        <v>1.5598288017949569</v>
      </c>
      <c r="M54" s="110">
        <f t="shared" si="5"/>
        <v>1.5862574364035158</v>
      </c>
      <c r="N54" s="111">
        <f t="shared" si="5"/>
        <v>1.612686071012075</v>
      </c>
    </row>
    <row r="55" spans="1:14" ht="16.5" thickBot="1">
      <c r="A55" s="319"/>
      <c r="B55" s="315" t="s">
        <v>14</v>
      </c>
      <c r="C55" s="317">
        <f>(5940*C54)/(C50*H18)</f>
        <v>8.771248404708063</v>
      </c>
      <c r="D55" s="112">
        <f>(5940*D54)/(C50*H18)</f>
        <v>8.854751643843615</v>
      </c>
      <c r="E55" s="112">
        <f>(5940*E54)/(C50*H18)</f>
        <v>8.938254882979168</v>
      </c>
      <c r="F55" s="112">
        <f>(5940*F54)/(C50*H18)</f>
        <v>9.021758122114722</v>
      </c>
      <c r="G55" s="112">
        <f>(5940*G54)/(C50*H18)</f>
        <v>9.105261361250276</v>
      </c>
      <c r="H55" s="112">
        <f>(5940*H54)/(C50*H18)</f>
        <v>9.188764600385829</v>
      </c>
      <c r="I55" s="112">
        <f>(5940*I54)/(C50*H18)</f>
        <v>9.355771078656938</v>
      </c>
      <c r="J55" s="112">
        <f>(5940*J54)/(C50*H18)</f>
        <v>9.522777556928043</v>
      </c>
      <c r="K55" s="112">
        <f>(5940*K54)/(C50*H18)</f>
        <v>9.689784035199152</v>
      </c>
      <c r="L55" s="112">
        <f>(5940*L54)/(C50*H18)</f>
        <v>9.856790513470258</v>
      </c>
      <c r="M55" s="112">
        <f>(5940*M54)/(C50*H18)</f>
        <v>10.023796991741365</v>
      </c>
      <c r="N55" s="113">
        <f>(5940*N54)/(C50*H18)</f>
        <v>10.190803470012472</v>
      </c>
    </row>
    <row r="56" spans="1:14" ht="12.75">
      <c r="A56" s="114"/>
      <c r="B56" s="115"/>
      <c r="C56" s="116"/>
      <c r="D56" s="87"/>
      <c r="E56" s="87"/>
      <c r="F56" s="87"/>
      <c r="G56" s="87"/>
      <c r="H56" s="117"/>
      <c r="I56" s="87"/>
      <c r="J56" s="87"/>
      <c r="K56" s="87"/>
      <c r="L56" s="87"/>
      <c r="M56" s="87"/>
      <c r="N56" s="87"/>
    </row>
    <row r="57" spans="1:14" ht="12.75">
      <c r="A57" s="114"/>
      <c r="B57" s="115"/>
      <c r="C57" s="116"/>
      <c r="D57" s="87"/>
      <c r="E57" s="87"/>
      <c r="F57" s="87"/>
      <c r="G57" s="87"/>
      <c r="H57" s="117"/>
      <c r="I57" s="87"/>
      <c r="J57" s="87"/>
      <c r="K57" s="87"/>
      <c r="L57" s="87"/>
      <c r="M57" s="87"/>
      <c r="N57" s="87"/>
    </row>
    <row r="58" spans="1:14" ht="18.75" thickBot="1">
      <c r="A58" s="337"/>
      <c r="B58" s="115"/>
      <c r="C58" s="116"/>
      <c r="D58" s="87"/>
      <c r="E58" s="87"/>
      <c r="F58" s="87"/>
      <c r="G58" s="87"/>
      <c r="H58" s="338" t="s">
        <v>223</v>
      </c>
      <c r="I58" s="87"/>
      <c r="J58" s="87"/>
      <c r="K58" s="87"/>
      <c r="L58" s="87"/>
      <c r="M58" s="87"/>
      <c r="N58" s="87"/>
    </row>
    <row r="59" spans="1:14" ht="12.75">
      <c r="A59" s="125"/>
      <c r="B59" s="118" t="s">
        <v>6</v>
      </c>
      <c r="C59" s="119">
        <v>15</v>
      </c>
      <c r="D59" s="120">
        <v>20</v>
      </c>
      <c r="E59" s="120">
        <v>25</v>
      </c>
      <c r="F59" s="120">
        <v>30</v>
      </c>
      <c r="G59" s="120">
        <v>35</v>
      </c>
      <c r="H59" s="121">
        <v>41</v>
      </c>
      <c r="I59" s="120">
        <v>51</v>
      </c>
      <c r="J59" s="120">
        <v>61</v>
      </c>
      <c r="K59" s="120">
        <v>71</v>
      </c>
      <c r="L59" s="122">
        <v>81</v>
      </c>
      <c r="M59" s="123"/>
      <c r="N59" s="124"/>
    </row>
    <row r="60" spans="1:14" ht="15">
      <c r="A60" s="132" t="s">
        <v>28</v>
      </c>
      <c r="B60" s="126" t="s">
        <v>8</v>
      </c>
      <c r="C60" s="127">
        <v>15</v>
      </c>
      <c r="D60" s="128">
        <v>20</v>
      </c>
      <c r="E60" s="128">
        <v>25</v>
      </c>
      <c r="F60" s="128">
        <v>30</v>
      </c>
      <c r="G60" s="128">
        <v>35</v>
      </c>
      <c r="H60" s="129">
        <v>40</v>
      </c>
      <c r="I60" s="128">
        <v>50</v>
      </c>
      <c r="J60" s="128">
        <v>60</v>
      </c>
      <c r="K60" s="128">
        <v>70</v>
      </c>
      <c r="L60" s="130">
        <v>80</v>
      </c>
      <c r="M60" s="131"/>
      <c r="N60" s="116"/>
    </row>
    <row r="61" spans="1:14" ht="13.5" thickBot="1">
      <c r="A61" s="136" t="s">
        <v>29</v>
      </c>
      <c r="B61" s="126" t="s">
        <v>11</v>
      </c>
      <c r="C61" s="108">
        <f>H61*SQRT(C60)/SQRT(40)</f>
        <v>0.1224744871391589</v>
      </c>
      <c r="D61" s="109">
        <f>H61*SQRT(D60)/SQRT(40)</f>
        <v>0.1414213562373095</v>
      </c>
      <c r="E61" s="109">
        <f>H61*SQRT(E60)/SQRT(40)</f>
        <v>0.15811388300841897</v>
      </c>
      <c r="F61" s="109">
        <f>H61*SQRT(F60)/SQRT(40)</f>
        <v>0.17320508075688773</v>
      </c>
      <c r="G61" s="109">
        <f>H61*SQRT(G60)/SQRT(40)</f>
        <v>0.18708286933869706</v>
      </c>
      <c r="H61" s="110">
        <v>0.2</v>
      </c>
      <c r="I61" s="109">
        <f>H61*SQRT(I60)/SQRT(40)</f>
        <v>0.22360679774997896</v>
      </c>
      <c r="J61" s="109">
        <f>H61*SQRT(J60)/SQRT(40)</f>
        <v>0.2449489742783178</v>
      </c>
      <c r="K61" s="109">
        <f>H61*SQRT(K60)/SQRT(40)</f>
        <v>0.264575131106459</v>
      </c>
      <c r="L61" s="133">
        <f>H61*SQRT(L60)/SQRT(40)</f>
        <v>0.282842712474619</v>
      </c>
      <c r="M61" s="134"/>
      <c r="N61" s="135"/>
    </row>
    <row r="62" spans="1:14" ht="4.5" customHeight="1" thickBot="1">
      <c r="A62" s="139"/>
      <c r="B62" s="140"/>
      <c r="C62" s="141"/>
      <c r="D62" s="142"/>
      <c r="E62" s="142"/>
      <c r="F62" s="142"/>
      <c r="G62" s="142"/>
      <c r="H62" s="143"/>
      <c r="I62" s="142"/>
      <c r="J62" s="142"/>
      <c r="K62" s="142"/>
      <c r="L62" s="142"/>
      <c r="M62" s="137"/>
      <c r="N62" s="138"/>
    </row>
    <row r="63" spans="1:14" ht="12.75">
      <c r="A63" s="144" t="s">
        <v>30</v>
      </c>
      <c r="B63" s="145" t="s">
        <v>17</v>
      </c>
      <c r="C63" s="146">
        <v>182</v>
      </c>
      <c r="D63" s="147">
        <v>173</v>
      </c>
      <c r="E63" s="148">
        <v>166</v>
      </c>
      <c r="F63" s="149">
        <v>160</v>
      </c>
      <c r="G63" s="149">
        <v>155</v>
      </c>
      <c r="H63" s="150">
        <v>151</v>
      </c>
      <c r="I63" s="149">
        <v>144</v>
      </c>
      <c r="J63" s="149">
        <v>138</v>
      </c>
      <c r="K63" s="149">
        <v>133</v>
      </c>
      <c r="L63" s="151">
        <v>128</v>
      </c>
      <c r="M63" s="123"/>
      <c r="N63" s="124"/>
    </row>
    <row r="64" spans="1:14" ht="12.75">
      <c r="A64" s="144" t="s">
        <v>31</v>
      </c>
      <c r="B64" s="152" t="s">
        <v>20</v>
      </c>
      <c r="C64" s="153">
        <v>58</v>
      </c>
      <c r="D64" s="154">
        <v>63</v>
      </c>
      <c r="E64" s="155">
        <v>66</v>
      </c>
      <c r="F64" s="154">
        <v>69</v>
      </c>
      <c r="G64" s="154">
        <v>72</v>
      </c>
      <c r="H64" s="156">
        <v>74</v>
      </c>
      <c r="I64" s="154">
        <v>77</v>
      </c>
      <c r="J64" s="154">
        <v>80</v>
      </c>
      <c r="K64" s="154">
        <v>83</v>
      </c>
      <c r="L64" s="157">
        <v>85</v>
      </c>
      <c r="M64" s="123"/>
      <c r="N64" s="124"/>
    </row>
    <row r="65" spans="1:14" ht="13.5" thickBot="1">
      <c r="A65" s="158"/>
      <c r="B65" s="159" t="s">
        <v>23</v>
      </c>
      <c r="C65" s="160">
        <v>99</v>
      </c>
      <c r="D65" s="161">
        <v>100</v>
      </c>
      <c r="E65" s="162">
        <v>100</v>
      </c>
      <c r="F65" s="161">
        <v>100</v>
      </c>
      <c r="G65" s="161">
        <v>100</v>
      </c>
      <c r="H65" s="163">
        <v>100</v>
      </c>
      <c r="I65" s="161">
        <v>100</v>
      </c>
      <c r="J65" s="161">
        <v>100</v>
      </c>
      <c r="K65" s="161">
        <v>100</v>
      </c>
      <c r="L65" s="164">
        <v>100</v>
      </c>
      <c r="M65" s="123"/>
      <c r="N65" s="124"/>
    </row>
    <row r="66" spans="1:14" ht="12.75">
      <c r="A66" s="165" t="s">
        <v>32</v>
      </c>
      <c r="B66" s="166" t="s">
        <v>17</v>
      </c>
      <c r="C66" s="167">
        <v>194</v>
      </c>
      <c r="D66" s="168">
        <v>184</v>
      </c>
      <c r="E66" s="169">
        <v>176</v>
      </c>
      <c r="F66" s="168">
        <v>170</v>
      </c>
      <c r="G66" s="168">
        <v>166</v>
      </c>
      <c r="H66" s="170">
        <v>161</v>
      </c>
      <c r="I66" s="168">
        <v>155</v>
      </c>
      <c r="J66" s="168">
        <v>150</v>
      </c>
      <c r="K66" s="168">
        <v>145</v>
      </c>
      <c r="L66" s="171">
        <v>142</v>
      </c>
      <c r="M66" s="123"/>
      <c r="N66" s="124"/>
    </row>
    <row r="67" spans="1:14" ht="12.75">
      <c r="A67" s="144" t="s">
        <v>33</v>
      </c>
      <c r="B67" s="152" t="s">
        <v>20</v>
      </c>
      <c r="C67" s="153">
        <v>53</v>
      </c>
      <c r="D67" s="154">
        <v>57</v>
      </c>
      <c r="E67" s="155">
        <v>60</v>
      </c>
      <c r="F67" s="154">
        <v>63</v>
      </c>
      <c r="G67" s="154">
        <v>65</v>
      </c>
      <c r="H67" s="156">
        <v>67</v>
      </c>
      <c r="I67" s="154">
        <v>70</v>
      </c>
      <c r="J67" s="154">
        <v>72</v>
      </c>
      <c r="K67" s="154">
        <v>74</v>
      </c>
      <c r="L67" s="157">
        <v>76</v>
      </c>
      <c r="M67" s="123"/>
      <c r="N67" s="124"/>
    </row>
    <row r="68" spans="1:14" ht="13.5" thickBot="1">
      <c r="A68" s="158"/>
      <c r="B68" s="159" t="s">
        <v>23</v>
      </c>
      <c r="C68" s="160">
        <v>100</v>
      </c>
      <c r="D68" s="161">
        <v>100</v>
      </c>
      <c r="E68" s="162">
        <v>100</v>
      </c>
      <c r="F68" s="161">
        <v>100</v>
      </c>
      <c r="G68" s="161">
        <v>100</v>
      </c>
      <c r="H68" s="163">
        <v>100</v>
      </c>
      <c r="I68" s="161">
        <v>100</v>
      </c>
      <c r="J68" s="161">
        <v>100</v>
      </c>
      <c r="K68" s="161">
        <v>100</v>
      </c>
      <c r="L68" s="164">
        <v>100</v>
      </c>
      <c r="M68" s="123"/>
      <c r="N68" s="124"/>
    </row>
    <row r="69" spans="1:14" ht="12.75">
      <c r="A69" s="165" t="s">
        <v>34</v>
      </c>
      <c r="B69" s="166" t="s">
        <v>17</v>
      </c>
      <c r="C69" s="167">
        <v>250</v>
      </c>
      <c r="D69" s="168">
        <v>237</v>
      </c>
      <c r="E69" s="169">
        <v>227</v>
      </c>
      <c r="F69" s="168">
        <v>219</v>
      </c>
      <c r="G69" s="168">
        <v>212</v>
      </c>
      <c r="H69" s="170">
        <v>206</v>
      </c>
      <c r="I69" s="168">
        <v>196</v>
      </c>
      <c r="J69" s="168">
        <v>188</v>
      </c>
      <c r="K69" s="168">
        <v>181</v>
      </c>
      <c r="L69" s="171">
        <v>175</v>
      </c>
      <c r="M69" s="123"/>
      <c r="N69" s="124"/>
    </row>
    <row r="70" spans="1:14" ht="12.75">
      <c r="A70" s="144" t="s">
        <v>35</v>
      </c>
      <c r="B70" s="152" t="s">
        <v>20</v>
      </c>
      <c r="C70" s="153">
        <v>32</v>
      </c>
      <c r="D70" s="154">
        <v>37</v>
      </c>
      <c r="E70" s="155">
        <v>41</v>
      </c>
      <c r="F70" s="154">
        <v>44</v>
      </c>
      <c r="G70" s="154">
        <v>46</v>
      </c>
      <c r="H70" s="156">
        <v>48</v>
      </c>
      <c r="I70" s="154">
        <v>52</v>
      </c>
      <c r="J70" s="154">
        <v>55</v>
      </c>
      <c r="K70" s="154">
        <v>58</v>
      </c>
      <c r="L70" s="157">
        <v>60</v>
      </c>
      <c r="M70" s="123"/>
      <c r="N70" s="124"/>
    </row>
    <row r="71" spans="1:14" ht="13.5" thickBot="1">
      <c r="A71" s="172" t="s">
        <v>36</v>
      </c>
      <c r="B71" s="159" t="s">
        <v>23</v>
      </c>
      <c r="C71" s="160">
        <v>99</v>
      </c>
      <c r="D71" s="161">
        <v>99</v>
      </c>
      <c r="E71" s="162">
        <v>99</v>
      </c>
      <c r="F71" s="161">
        <v>99</v>
      </c>
      <c r="G71" s="161">
        <v>99</v>
      </c>
      <c r="H71" s="163">
        <v>99</v>
      </c>
      <c r="I71" s="161">
        <v>99</v>
      </c>
      <c r="J71" s="161">
        <v>99</v>
      </c>
      <c r="K71" s="161">
        <v>99</v>
      </c>
      <c r="L71" s="164">
        <v>99</v>
      </c>
      <c r="M71" s="123"/>
      <c r="N71" s="124"/>
    </row>
    <row r="72" spans="1:14" ht="12.75">
      <c r="A72" s="165" t="s">
        <v>37</v>
      </c>
      <c r="B72" s="173" t="s">
        <v>17</v>
      </c>
      <c r="C72" s="174">
        <v>327</v>
      </c>
      <c r="D72" s="175">
        <v>297</v>
      </c>
      <c r="E72" s="176">
        <v>273</v>
      </c>
      <c r="F72" s="175">
        <v>257</v>
      </c>
      <c r="G72" s="175">
        <v>242</v>
      </c>
      <c r="H72" s="177">
        <v>229</v>
      </c>
      <c r="I72" s="175">
        <v>216</v>
      </c>
      <c r="J72" s="175">
        <v>203</v>
      </c>
      <c r="K72" s="175">
        <v>193</v>
      </c>
      <c r="L72" s="178">
        <v>184</v>
      </c>
      <c r="M72" s="123"/>
      <c r="N72" s="124"/>
    </row>
    <row r="73" spans="1:14" ht="12.75">
      <c r="A73" s="144" t="s">
        <v>38</v>
      </c>
      <c r="B73" s="152" t="s">
        <v>20</v>
      </c>
      <c r="C73" s="179">
        <v>14.2</v>
      </c>
      <c r="D73" s="180">
        <v>21.3</v>
      </c>
      <c r="E73" s="181">
        <v>26.8</v>
      </c>
      <c r="F73" s="180">
        <v>31.3</v>
      </c>
      <c r="G73" s="180">
        <v>35.1</v>
      </c>
      <c r="H73" s="182">
        <v>38.4</v>
      </c>
      <c r="I73" s="180">
        <v>43.9</v>
      </c>
      <c r="J73" s="180">
        <v>48.4</v>
      </c>
      <c r="K73" s="180">
        <v>52.2</v>
      </c>
      <c r="L73" s="183">
        <v>55.5</v>
      </c>
      <c r="M73" s="123"/>
      <c r="N73" s="124"/>
    </row>
    <row r="74" spans="1:14" ht="13.5" thickBot="1">
      <c r="A74" s="172" t="s">
        <v>36</v>
      </c>
      <c r="B74" s="159" t="s">
        <v>23</v>
      </c>
      <c r="C74" s="160">
        <v>90.2</v>
      </c>
      <c r="D74" s="161">
        <v>92.7</v>
      </c>
      <c r="E74" s="162">
        <v>94.1</v>
      </c>
      <c r="F74" s="161">
        <v>95.1</v>
      </c>
      <c r="G74" s="161">
        <v>95.8</v>
      </c>
      <c r="H74" s="163">
        <v>96.3</v>
      </c>
      <c r="I74" s="161">
        <v>97.1</v>
      </c>
      <c r="J74" s="161">
        <v>97.6</v>
      </c>
      <c r="K74" s="161">
        <v>97.9</v>
      </c>
      <c r="L74" s="164">
        <v>98.2</v>
      </c>
      <c r="M74" s="123"/>
      <c r="N74" s="124"/>
    </row>
    <row r="75" spans="1:14" ht="12.75">
      <c r="A75" s="165" t="s">
        <v>39</v>
      </c>
      <c r="B75" s="145" t="s">
        <v>17</v>
      </c>
      <c r="C75" s="184">
        <v>423</v>
      </c>
      <c r="D75" s="149">
        <v>374</v>
      </c>
      <c r="E75" s="148">
        <v>341</v>
      </c>
      <c r="F75" s="149">
        <v>315</v>
      </c>
      <c r="G75" s="149">
        <v>295</v>
      </c>
      <c r="H75" s="150">
        <v>279</v>
      </c>
      <c r="I75" s="149">
        <v>254</v>
      </c>
      <c r="J75" s="149">
        <v>235</v>
      </c>
      <c r="K75" s="149">
        <v>220</v>
      </c>
      <c r="L75" s="151">
        <v>208</v>
      </c>
      <c r="M75" s="123"/>
      <c r="N75" s="124"/>
    </row>
    <row r="76" spans="1:14" ht="12.75">
      <c r="A76" s="144" t="s">
        <v>40</v>
      </c>
      <c r="B76" s="152" t="s">
        <v>20</v>
      </c>
      <c r="C76" s="153">
        <v>8</v>
      </c>
      <c r="D76" s="154">
        <v>14</v>
      </c>
      <c r="E76" s="155">
        <v>19</v>
      </c>
      <c r="F76" s="154">
        <v>23</v>
      </c>
      <c r="G76" s="154">
        <v>27</v>
      </c>
      <c r="H76" s="156">
        <v>30</v>
      </c>
      <c r="I76" s="154">
        <v>35</v>
      </c>
      <c r="J76" s="154">
        <v>39</v>
      </c>
      <c r="K76" s="154">
        <v>43</v>
      </c>
      <c r="L76" s="157">
        <v>45</v>
      </c>
      <c r="M76" s="123"/>
      <c r="N76" s="124"/>
    </row>
    <row r="77" spans="1:14" ht="13.5" thickBot="1">
      <c r="A77" s="185" t="s">
        <v>41</v>
      </c>
      <c r="B77" s="159" t="s">
        <v>23</v>
      </c>
      <c r="C77" s="160">
        <v>89</v>
      </c>
      <c r="D77" s="161">
        <v>92</v>
      </c>
      <c r="E77" s="162">
        <v>94</v>
      </c>
      <c r="F77" s="161">
        <v>95</v>
      </c>
      <c r="G77" s="161">
        <v>96</v>
      </c>
      <c r="H77" s="163">
        <v>97</v>
      </c>
      <c r="I77" s="161">
        <v>97</v>
      </c>
      <c r="J77" s="161">
        <v>98</v>
      </c>
      <c r="K77" s="161">
        <v>98</v>
      </c>
      <c r="L77" s="164">
        <v>99</v>
      </c>
      <c r="M77" s="123"/>
      <c r="N77" s="124"/>
    </row>
    <row r="78" spans="1:14" ht="12.75">
      <c r="A78" s="165" t="s">
        <v>42</v>
      </c>
      <c r="B78" s="166" t="s">
        <v>17</v>
      </c>
      <c r="C78" s="167">
        <v>405</v>
      </c>
      <c r="D78" s="168">
        <v>370</v>
      </c>
      <c r="E78" s="169">
        <v>345</v>
      </c>
      <c r="F78" s="168">
        <v>326</v>
      </c>
      <c r="G78" s="168">
        <v>310</v>
      </c>
      <c r="H78" s="170">
        <v>298</v>
      </c>
      <c r="I78" s="168">
        <v>277</v>
      </c>
      <c r="J78" s="168">
        <v>262</v>
      </c>
      <c r="K78" s="168">
        <v>249</v>
      </c>
      <c r="L78" s="171">
        <v>239</v>
      </c>
      <c r="M78" s="123"/>
      <c r="N78" s="124"/>
    </row>
    <row r="79" spans="1:14" ht="12.75">
      <c r="A79" s="144" t="s">
        <v>43</v>
      </c>
      <c r="B79" s="152" t="s">
        <v>20</v>
      </c>
      <c r="C79" s="153">
        <v>5</v>
      </c>
      <c r="D79" s="154">
        <v>10</v>
      </c>
      <c r="E79" s="155">
        <v>15</v>
      </c>
      <c r="F79" s="154">
        <v>18</v>
      </c>
      <c r="G79" s="154">
        <v>21</v>
      </c>
      <c r="H79" s="156">
        <v>24</v>
      </c>
      <c r="I79" s="154">
        <v>28</v>
      </c>
      <c r="J79" s="154">
        <v>31</v>
      </c>
      <c r="K79" s="154">
        <v>34</v>
      </c>
      <c r="L79" s="157">
        <v>37</v>
      </c>
      <c r="M79" s="123"/>
      <c r="N79" s="124"/>
    </row>
    <row r="80" spans="1:14" ht="13.5" thickBot="1">
      <c r="A80" s="185" t="s">
        <v>41</v>
      </c>
      <c r="B80" s="159" t="s">
        <v>23</v>
      </c>
      <c r="C80" s="160">
        <v>92</v>
      </c>
      <c r="D80" s="161">
        <v>93</v>
      </c>
      <c r="E80" s="162">
        <v>93</v>
      </c>
      <c r="F80" s="161">
        <v>94</v>
      </c>
      <c r="G80" s="161">
        <v>94</v>
      </c>
      <c r="H80" s="163">
        <v>94</v>
      </c>
      <c r="I80" s="161">
        <v>95</v>
      </c>
      <c r="J80" s="161">
        <v>95</v>
      </c>
      <c r="K80" s="161">
        <v>95</v>
      </c>
      <c r="L80" s="164">
        <v>95</v>
      </c>
      <c r="M80" s="123"/>
      <c r="N80" s="124"/>
    </row>
    <row r="81" spans="1:14" ht="12.75">
      <c r="A81" s="165" t="s">
        <v>44</v>
      </c>
      <c r="B81" s="166" t="s">
        <v>17</v>
      </c>
      <c r="C81" s="167">
        <v>531</v>
      </c>
      <c r="D81" s="168">
        <v>492</v>
      </c>
      <c r="E81" s="169">
        <v>456</v>
      </c>
      <c r="F81" s="168">
        <v>431</v>
      </c>
      <c r="G81" s="168">
        <v>401</v>
      </c>
      <c r="H81" s="170">
        <v>380</v>
      </c>
      <c r="I81" s="168">
        <v>356</v>
      </c>
      <c r="J81" s="168">
        <v>336</v>
      </c>
      <c r="K81" s="168">
        <v>321</v>
      </c>
      <c r="L81" s="171">
        <v>303</v>
      </c>
      <c r="M81" s="123"/>
      <c r="N81" s="124"/>
    </row>
    <row r="82" spans="1:14" ht="12.75">
      <c r="A82" s="144" t="s">
        <v>45</v>
      </c>
      <c r="B82" s="152" t="s">
        <v>20</v>
      </c>
      <c r="C82" s="153">
        <v>1.3</v>
      </c>
      <c r="D82" s="154">
        <v>5</v>
      </c>
      <c r="E82" s="155">
        <v>8</v>
      </c>
      <c r="F82" s="154">
        <v>10</v>
      </c>
      <c r="G82" s="154">
        <v>12</v>
      </c>
      <c r="H82" s="156">
        <v>14</v>
      </c>
      <c r="I82" s="154">
        <v>17</v>
      </c>
      <c r="J82" s="154">
        <v>19</v>
      </c>
      <c r="K82" s="154">
        <v>21</v>
      </c>
      <c r="L82" s="157">
        <v>22</v>
      </c>
      <c r="M82" s="123"/>
      <c r="N82" s="124"/>
    </row>
    <row r="83" spans="1:14" ht="13.5" thickBot="1">
      <c r="A83" s="185" t="s">
        <v>41</v>
      </c>
      <c r="B83" s="159" t="s">
        <v>23</v>
      </c>
      <c r="C83" s="160">
        <v>64</v>
      </c>
      <c r="D83" s="161">
        <v>73</v>
      </c>
      <c r="E83" s="162">
        <v>79</v>
      </c>
      <c r="F83" s="161">
        <v>82</v>
      </c>
      <c r="G83" s="161">
        <v>85</v>
      </c>
      <c r="H83" s="163">
        <v>87</v>
      </c>
      <c r="I83" s="161">
        <v>90</v>
      </c>
      <c r="J83" s="161">
        <v>92</v>
      </c>
      <c r="K83" s="161">
        <v>93</v>
      </c>
      <c r="L83" s="164">
        <v>94</v>
      </c>
      <c r="M83" s="123"/>
      <c r="N83" s="124"/>
    </row>
    <row r="84" spans="1:14" ht="12.75">
      <c r="A84" s="165" t="s">
        <v>46</v>
      </c>
      <c r="B84" s="166" t="s">
        <v>17</v>
      </c>
      <c r="C84" s="167">
        <v>551</v>
      </c>
      <c r="D84" s="168">
        <v>508</v>
      </c>
      <c r="E84" s="169">
        <v>478</v>
      </c>
      <c r="F84" s="168">
        <v>454</v>
      </c>
      <c r="G84" s="168">
        <v>435</v>
      </c>
      <c r="H84" s="170">
        <v>419</v>
      </c>
      <c r="I84" s="168">
        <v>394</v>
      </c>
      <c r="J84" s="168">
        <v>375</v>
      </c>
      <c r="K84" s="168">
        <v>359</v>
      </c>
      <c r="L84" s="171">
        <v>346</v>
      </c>
      <c r="M84" s="123"/>
      <c r="N84" s="124"/>
    </row>
    <row r="85" spans="1:14" ht="12.75">
      <c r="A85" s="144" t="s">
        <v>47</v>
      </c>
      <c r="B85" s="152" t="s">
        <v>20</v>
      </c>
      <c r="C85" s="153">
        <v>2</v>
      </c>
      <c r="D85" s="154">
        <v>4</v>
      </c>
      <c r="E85" s="155">
        <v>6</v>
      </c>
      <c r="F85" s="154">
        <v>7</v>
      </c>
      <c r="G85" s="154">
        <v>9</v>
      </c>
      <c r="H85" s="156">
        <v>10</v>
      </c>
      <c r="I85" s="154">
        <v>12</v>
      </c>
      <c r="J85" s="154">
        <v>14</v>
      </c>
      <c r="K85" s="154">
        <v>15</v>
      </c>
      <c r="L85" s="157">
        <v>16</v>
      </c>
      <c r="M85" s="123"/>
      <c r="N85" s="124"/>
    </row>
    <row r="86" spans="1:14" ht="13.5" thickBot="1">
      <c r="A86" s="185" t="s">
        <v>41</v>
      </c>
      <c r="B86" s="159" t="s">
        <v>23</v>
      </c>
      <c r="C86" s="160">
        <v>67</v>
      </c>
      <c r="D86" s="161">
        <v>74</v>
      </c>
      <c r="E86" s="162">
        <v>78</v>
      </c>
      <c r="F86" s="161">
        <v>80</v>
      </c>
      <c r="G86" s="161">
        <v>83</v>
      </c>
      <c r="H86" s="163">
        <v>84</v>
      </c>
      <c r="I86" s="161">
        <v>87</v>
      </c>
      <c r="J86" s="161">
        <v>88</v>
      </c>
      <c r="K86" s="161">
        <v>90</v>
      </c>
      <c r="L86" s="164">
        <v>91</v>
      </c>
      <c r="M86" s="123"/>
      <c r="N86" s="124"/>
    </row>
    <row r="87" spans="1:14" ht="13.5" thickBot="1">
      <c r="A87" s="88"/>
      <c r="B87" s="115"/>
      <c r="C87" s="116"/>
      <c r="D87" s="87"/>
      <c r="E87" s="87"/>
      <c r="F87" s="87"/>
      <c r="G87" s="87"/>
      <c r="H87" s="117"/>
      <c r="I87" s="87"/>
      <c r="J87" s="87"/>
      <c r="K87" s="87"/>
      <c r="L87" s="87"/>
      <c r="M87" s="87"/>
      <c r="N87" s="87"/>
    </row>
    <row r="88" spans="1:14" ht="12.75">
      <c r="A88" s="191"/>
      <c r="B88" s="118" t="s">
        <v>6</v>
      </c>
      <c r="C88" s="186">
        <v>16</v>
      </c>
      <c r="D88" s="187">
        <v>21</v>
      </c>
      <c r="E88" s="187">
        <v>26</v>
      </c>
      <c r="F88" s="188">
        <v>31</v>
      </c>
      <c r="G88" s="188">
        <v>36</v>
      </c>
      <c r="H88" s="189">
        <v>41</v>
      </c>
      <c r="I88" s="188">
        <v>51</v>
      </c>
      <c r="J88" s="188">
        <v>62</v>
      </c>
      <c r="K88" s="188">
        <v>73</v>
      </c>
      <c r="L88" s="190">
        <v>83</v>
      </c>
      <c r="M88" s="131"/>
      <c r="N88" s="116"/>
    </row>
    <row r="89" spans="1:14" ht="15">
      <c r="A89" s="193" t="s">
        <v>48</v>
      </c>
      <c r="B89" s="126" t="s">
        <v>8</v>
      </c>
      <c r="C89" s="192">
        <v>15</v>
      </c>
      <c r="D89" s="128">
        <v>20</v>
      </c>
      <c r="E89" s="128">
        <v>25</v>
      </c>
      <c r="F89" s="128">
        <v>30</v>
      </c>
      <c r="G89" s="128">
        <v>35</v>
      </c>
      <c r="H89" s="129">
        <v>40</v>
      </c>
      <c r="I89" s="128">
        <v>50</v>
      </c>
      <c r="J89" s="128">
        <v>60</v>
      </c>
      <c r="K89" s="128">
        <v>70</v>
      </c>
      <c r="L89" s="130">
        <v>80</v>
      </c>
      <c r="M89" s="131"/>
      <c r="N89" s="116"/>
    </row>
    <row r="90" spans="1:14" ht="15.75" customHeight="1" thickBot="1">
      <c r="A90" s="136" t="s">
        <v>29</v>
      </c>
      <c r="B90" s="126" t="s">
        <v>11</v>
      </c>
      <c r="C90" s="108">
        <f>H90*SQRT(C89)/SQRT(40)</f>
        <v>0.15309310892394862</v>
      </c>
      <c r="D90" s="109">
        <f>H90*SQRT(D89)/SQRT(40)</f>
        <v>0.17677669529663687</v>
      </c>
      <c r="E90" s="109">
        <f>H90*SQRT(E89)/SQRT(40)</f>
        <v>0.1976423537605237</v>
      </c>
      <c r="F90" s="109">
        <f>H90*SQRT(F89)/SQRT(40)</f>
        <v>0.21650635094610965</v>
      </c>
      <c r="G90" s="109">
        <f>H90*SQRT(G89)/SQRT(40)</f>
        <v>0.23385358667337133</v>
      </c>
      <c r="H90" s="110">
        <v>0.25</v>
      </c>
      <c r="I90" s="109">
        <f>H90*SQRT(I89)/SQRT(40)</f>
        <v>0.2795084971874737</v>
      </c>
      <c r="J90" s="109">
        <f>H90*SQRT(J89)/SQRT(40)</f>
        <v>0.30618621784789724</v>
      </c>
      <c r="K90" s="109">
        <f>H90*SQRT(K89)/SQRT(40)</f>
        <v>0.3307189138830738</v>
      </c>
      <c r="L90" s="133">
        <f>H90*SQRT(L89)/SQRT(40)</f>
        <v>0.35355339059327373</v>
      </c>
      <c r="M90" s="134"/>
      <c r="N90" s="135"/>
    </row>
    <row r="91" spans="1:14" ht="4.5" customHeight="1" thickBot="1">
      <c r="A91" s="139"/>
      <c r="B91" s="140"/>
      <c r="C91" s="194"/>
      <c r="D91" s="142"/>
      <c r="E91" s="142"/>
      <c r="F91" s="142"/>
      <c r="G91" s="142"/>
      <c r="H91" s="143"/>
      <c r="I91" s="142"/>
      <c r="J91" s="142"/>
      <c r="K91" s="142"/>
      <c r="L91" s="142"/>
      <c r="M91" s="137"/>
      <c r="N91" s="138"/>
    </row>
    <row r="92" spans="1:14" ht="12.75">
      <c r="A92" s="195" t="s">
        <v>49</v>
      </c>
      <c r="B92" s="145" t="s">
        <v>17</v>
      </c>
      <c r="C92" s="146">
        <v>199</v>
      </c>
      <c r="D92" s="147">
        <v>194</v>
      </c>
      <c r="E92" s="148">
        <v>190</v>
      </c>
      <c r="F92" s="149">
        <v>186</v>
      </c>
      <c r="G92" s="149">
        <v>183</v>
      </c>
      <c r="H92" s="150">
        <v>181</v>
      </c>
      <c r="I92" s="149">
        <v>176</v>
      </c>
      <c r="J92" s="149">
        <v>173</v>
      </c>
      <c r="K92" s="149">
        <v>170</v>
      </c>
      <c r="L92" s="151">
        <v>167</v>
      </c>
      <c r="M92" s="123"/>
      <c r="N92" s="124"/>
    </row>
    <row r="93" spans="1:14" ht="12.75">
      <c r="A93" s="195" t="s">
        <v>50</v>
      </c>
      <c r="B93" s="152" t="s">
        <v>20</v>
      </c>
      <c r="C93" s="153">
        <v>52</v>
      </c>
      <c r="D93" s="154">
        <v>54</v>
      </c>
      <c r="E93" s="155">
        <v>55</v>
      </c>
      <c r="F93" s="154">
        <v>56</v>
      </c>
      <c r="G93" s="154">
        <v>57</v>
      </c>
      <c r="H93" s="156">
        <v>58</v>
      </c>
      <c r="I93" s="154">
        <v>59</v>
      </c>
      <c r="J93" s="154">
        <v>60</v>
      </c>
      <c r="K93" s="154">
        <v>61</v>
      </c>
      <c r="L93" s="157">
        <v>61</v>
      </c>
      <c r="M93" s="123"/>
      <c r="N93" s="124"/>
    </row>
    <row r="94" spans="1:14" ht="13.5" thickBot="1">
      <c r="A94" s="196"/>
      <c r="B94" s="159" t="s">
        <v>23</v>
      </c>
      <c r="C94" s="160">
        <v>100</v>
      </c>
      <c r="D94" s="161">
        <v>100</v>
      </c>
      <c r="E94" s="162">
        <v>100</v>
      </c>
      <c r="F94" s="161">
        <v>100</v>
      </c>
      <c r="G94" s="161">
        <v>100</v>
      </c>
      <c r="H94" s="163">
        <v>100</v>
      </c>
      <c r="I94" s="161">
        <v>100</v>
      </c>
      <c r="J94" s="161">
        <v>100</v>
      </c>
      <c r="K94" s="161">
        <v>100</v>
      </c>
      <c r="L94" s="164">
        <v>100</v>
      </c>
      <c r="M94" s="123"/>
      <c r="N94" s="124"/>
    </row>
    <row r="95" spans="1:14" ht="12.75">
      <c r="A95" s="197" t="s">
        <v>51</v>
      </c>
      <c r="B95" s="166" t="s">
        <v>17</v>
      </c>
      <c r="C95" s="167">
        <v>250</v>
      </c>
      <c r="D95" s="168">
        <v>232</v>
      </c>
      <c r="E95" s="169">
        <v>219</v>
      </c>
      <c r="F95" s="168">
        <v>209</v>
      </c>
      <c r="G95" s="168">
        <v>200</v>
      </c>
      <c r="H95" s="170">
        <v>194</v>
      </c>
      <c r="I95" s="168">
        <v>182</v>
      </c>
      <c r="J95" s="168">
        <v>174</v>
      </c>
      <c r="K95" s="168">
        <v>167</v>
      </c>
      <c r="L95" s="171">
        <v>161</v>
      </c>
      <c r="M95" s="123"/>
      <c r="N95" s="124"/>
    </row>
    <row r="96" spans="1:14" ht="12.75">
      <c r="A96" s="195" t="s">
        <v>52</v>
      </c>
      <c r="B96" s="152" t="s">
        <v>20</v>
      </c>
      <c r="C96" s="153">
        <v>33</v>
      </c>
      <c r="D96" s="154">
        <v>38</v>
      </c>
      <c r="E96" s="155">
        <v>42</v>
      </c>
      <c r="F96" s="154">
        <v>46</v>
      </c>
      <c r="G96" s="154">
        <v>49</v>
      </c>
      <c r="H96" s="156">
        <v>52</v>
      </c>
      <c r="I96" s="154">
        <v>56</v>
      </c>
      <c r="J96" s="154">
        <v>60</v>
      </c>
      <c r="K96" s="154">
        <v>62</v>
      </c>
      <c r="L96" s="157">
        <v>65</v>
      </c>
      <c r="M96" s="123"/>
      <c r="N96" s="124"/>
    </row>
    <row r="97" spans="1:14" ht="13.5" thickBot="1">
      <c r="A97" s="196"/>
      <c r="B97" s="159" t="s">
        <v>23</v>
      </c>
      <c r="C97" s="160">
        <v>100</v>
      </c>
      <c r="D97" s="161">
        <v>100</v>
      </c>
      <c r="E97" s="162">
        <v>100</v>
      </c>
      <c r="F97" s="161">
        <v>100</v>
      </c>
      <c r="G97" s="161">
        <v>100</v>
      </c>
      <c r="H97" s="163">
        <v>100</v>
      </c>
      <c r="I97" s="161">
        <v>100</v>
      </c>
      <c r="J97" s="161">
        <v>100</v>
      </c>
      <c r="K97" s="161">
        <v>100</v>
      </c>
      <c r="L97" s="164">
        <v>100</v>
      </c>
      <c r="M97" s="123"/>
      <c r="N97" s="124"/>
    </row>
    <row r="98" spans="1:14" ht="12.75">
      <c r="A98" s="197" t="s">
        <v>53</v>
      </c>
      <c r="B98" s="166" t="s">
        <v>17</v>
      </c>
      <c r="C98" s="167">
        <v>269</v>
      </c>
      <c r="D98" s="168">
        <v>255</v>
      </c>
      <c r="E98" s="169">
        <v>244</v>
      </c>
      <c r="F98" s="168">
        <v>236</v>
      </c>
      <c r="G98" s="168">
        <v>228</v>
      </c>
      <c r="H98" s="170">
        <v>222</v>
      </c>
      <c r="I98" s="168">
        <v>211</v>
      </c>
      <c r="J98" s="168">
        <v>203</v>
      </c>
      <c r="K98" s="168">
        <v>195</v>
      </c>
      <c r="L98" s="171">
        <v>189</v>
      </c>
      <c r="M98" s="123"/>
      <c r="N98" s="124"/>
    </row>
    <row r="99" spans="1:14" ht="12.75">
      <c r="A99" s="195" t="s">
        <v>54</v>
      </c>
      <c r="B99" s="152" t="s">
        <v>20</v>
      </c>
      <c r="C99" s="153">
        <v>28</v>
      </c>
      <c r="D99" s="154">
        <v>32</v>
      </c>
      <c r="E99" s="155">
        <v>35</v>
      </c>
      <c r="F99" s="154">
        <v>38</v>
      </c>
      <c r="G99" s="154">
        <v>41</v>
      </c>
      <c r="H99" s="156">
        <v>43</v>
      </c>
      <c r="I99" s="154">
        <v>47</v>
      </c>
      <c r="J99" s="154">
        <v>50</v>
      </c>
      <c r="K99" s="154">
        <v>52</v>
      </c>
      <c r="L99" s="157">
        <v>54</v>
      </c>
      <c r="M99" s="123"/>
      <c r="N99" s="124"/>
    </row>
    <row r="100" spans="1:14" ht="13.5" thickBot="1">
      <c r="A100" s="198" t="s">
        <v>55</v>
      </c>
      <c r="B100" s="159" t="s">
        <v>23</v>
      </c>
      <c r="C100" s="160">
        <v>98</v>
      </c>
      <c r="D100" s="161">
        <v>98</v>
      </c>
      <c r="E100" s="162">
        <v>98</v>
      </c>
      <c r="F100" s="161">
        <v>98</v>
      </c>
      <c r="G100" s="161">
        <v>98</v>
      </c>
      <c r="H100" s="163">
        <v>98</v>
      </c>
      <c r="I100" s="161">
        <v>98</v>
      </c>
      <c r="J100" s="161">
        <v>98</v>
      </c>
      <c r="K100" s="161">
        <v>98</v>
      </c>
      <c r="L100" s="164">
        <v>98</v>
      </c>
      <c r="M100" s="123"/>
      <c r="N100" s="124"/>
    </row>
    <row r="101" spans="1:14" ht="12.75">
      <c r="A101" s="197" t="s">
        <v>56</v>
      </c>
      <c r="B101" s="173" t="s">
        <v>17</v>
      </c>
      <c r="C101" s="174">
        <v>380</v>
      </c>
      <c r="D101" s="199">
        <v>344</v>
      </c>
      <c r="E101" s="199">
        <v>315</v>
      </c>
      <c r="F101" s="199">
        <v>294</v>
      </c>
      <c r="G101" s="199">
        <v>277</v>
      </c>
      <c r="H101" s="200">
        <v>262</v>
      </c>
      <c r="I101" s="199">
        <v>244</v>
      </c>
      <c r="J101" s="199">
        <v>231</v>
      </c>
      <c r="K101" s="199">
        <v>221</v>
      </c>
      <c r="L101" s="201">
        <v>213</v>
      </c>
      <c r="M101" s="131"/>
      <c r="N101" s="116"/>
    </row>
    <row r="102" spans="1:14" ht="12.75">
      <c r="A102" s="195" t="s">
        <v>57</v>
      </c>
      <c r="B102" s="152" t="s">
        <v>20</v>
      </c>
      <c r="C102" s="179">
        <v>8.4</v>
      </c>
      <c r="D102" s="202">
        <v>14.7</v>
      </c>
      <c r="E102" s="202">
        <v>19.6</v>
      </c>
      <c r="F102" s="202">
        <v>23.6</v>
      </c>
      <c r="G102" s="202">
        <v>27</v>
      </c>
      <c r="H102" s="182">
        <v>29.9</v>
      </c>
      <c r="I102" s="202">
        <v>34.8</v>
      </c>
      <c r="J102" s="202">
        <v>38.8</v>
      </c>
      <c r="K102" s="202">
        <v>42.2</v>
      </c>
      <c r="L102" s="203">
        <v>45.1</v>
      </c>
      <c r="M102" s="123"/>
      <c r="N102" s="124"/>
    </row>
    <row r="103" spans="1:14" ht="13.5" thickBot="1">
      <c r="A103" s="204" t="s">
        <v>58</v>
      </c>
      <c r="B103" s="159" t="s">
        <v>23</v>
      </c>
      <c r="C103" s="160">
        <v>86</v>
      </c>
      <c r="D103" s="205">
        <v>89.3</v>
      </c>
      <c r="E103" s="205">
        <v>91.3</v>
      </c>
      <c r="F103" s="205">
        <v>92.6</v>
      </c>
      <c r="G103" s="205">
        <v>93.6</v>
      </c>
      <c r="H103" s="163">
        <v>94.4</v>
      </c>
      <c r="I103" s="205">
        <v>95.4</v>
      </c>
      <c r="J103" s="205">
        <v>96.1</v>
      </c>
      <c r="K103" s="205">
        <v>96.7</v>
      </c>
      <c r="L103" s="206">
        <v>97.1</v>
      </c>
      <c r="M103" s="123"/>
      <c r="N103" s="124"/>
    </row>
    <row r="104" spans="1:14" ht="12.75">
      <c r="A104" s="197" t="s">
        <v>59</v>
      </c>
      <c r="B104" s="145" t="s">
        <v>17</v>
      </c>
      <c r="C104" s="184">
        <v>423</v>
      </c>
      <c r="D104" s="168">
        <v>393</v>
      </c>
      <c r="E104" s="169">
        <v>369</v>
      </c>
      <c r="F104" s="168">
        <v>350</v>
      </c>
      <c r="G104" s="168">
        <v>334</v>
      </c>
      <c r="H104" s="170">
        <v>319</v>
      </c>
      <c r="I104" s="168">
        <v>296</v>
      </c>
      <c r="J104" s="168">
        <v>277</v>
      </c>
      <c r="K104" s="168">
        <v>261</v>
      </c>
      <c r="L104" s="171">
        <v>247</v>
      </c>
      <c r="M104" s="123"/>
      <c r="N104" s="124"/>
    </row>
    <row r="105" spans="1:14" ht="12.75">
      <c r="A105" s="195" t="s">
        <v>60</v>
      </c>
      <c r="B105" s="152" t="s">
        <v>20</v>
      </c>
      <c r="C105" s="153">
        <v>7</v>
      </c>
      <c r="D105" s="154">
        <v>11</v>
      </c>
      <c r="E105" s="155">
        <v>15</v>
      </c>
      <c r="F105" s="154">
        <v>18</v>
      </c>
      <c r="G105" s="154">
        <v>20</v>
      </c>
      <c r="H105" s="156">
        <v>22</v>
      </c>
      <c r="I105" s="154">
        <v>26</v>
      </c>
      <c r="J105" s="154">
        <v>29</v>
      </c>
      <c r="K105" s="154">
        <v>31</v>
      </c>
      <c r="L105" s="157">
        <v>33</v>
      </c>
      <c r="M105" s="123"/>
      <c r="N105" s="124"/>
    </row>
    <row r="106" spans="1:14" ht="13.5" thickBot="1">
      <c r="A106" s="172" t="s">
        <v>36</v>
      </c>
      <c r="B106" s="159" t="s">
        <v>23</v>
      </c>
      <c r="C106" s="160">
        <v>79</v>
      </c>
      <c r="D106" s="161">
        <v>85</v>
      </c>
      <c r="E106" s="162">
        <v>88</v>
      </c>
      <c r="F106" s="161">
        <v>91</v>
      </c>
      <c r="G106" s="161">
        <v>92</v>
      </c>
      <c r="H106" s="163">
        <v>93</v>
      </c>
      <c r="I106" s="161">
        <v>95</v>
      </c>
      <c r="J106" s="161">
        <v>96</v>
      </c>
      <c r="K106" s="161">
        <v>96</v>
      </c>
      <c r="L106" s="164">
        <v>97</v>
      </c>
      <c r="M106" s="123"/>
      <c r="N106" s="124"/>
    </row>
    <row r="107" spans="1:14" ht="12.75">
      <c r="A107" s="197" t="s">
        <v>61</v>
      </c>
      <c r="B107" s="166" t="s">
        <v>17</v>
      </c>
      <c r="C107" s="167">
        <v>546</v>
      </c>
      <c r="D107" s="168">
        <v>492</v>
      </c>
      <c r="E107" s="169">
        <v>454</v>
      </c>
      <c r="F107" s="168">
        <v>425</v>
      </c>
      <c r="G107" s="168">
        <v>401</v>
      </c>
      <c r="H107" s="170">
        <v>382</v>
      </c>
      <c r="I107" s="168">
        <v>353</v>
      </c>
      <c r="J107" s="168">
        <v>330</v>
      </c>
      <c r="K107" s="168">
        <v>312</v>
      </c>
      <c r="L107" s="171">
        <v>297</v>
      </c>
      <c r="M107" s="123"/>
      <c r="N107" s="124"/>
    </row>
    <row r="108" spans="1:14" ht="12.75">
      <c r="A108" s="195" t="s">
        <v>62</v>
      </c>
      <c r="B108" s="152" t="s">
        <v>20</v>
      </c>
      <c r="C108" s="153">
        <v>2</v>
      </c>
      <c r="D108" s="154">
        <v>5</v>
      </c>
      <c r="E108" s="155">
        <v>8</v>
      </c>
      <c r="F108" s="154">
        <v>10</v>
      </c>
      <c r="G108" s="154">
        <v>12</v>
      </c>
      <c r="H108" s="156">
        <v>14</v>
      </c>
      <c r="I108" s="154">
        <v>17</v>
      </c>
      <c r="J108" s="154">
        <v>19</v>
      </c>
      <c r="K108" s="154">
        <v>21</v>
      </c>
      <c r="L108" s="157">
        <v>23</v>
      </c>
      <c r="M108" s="123"/>
      <c r="N108" s="124"/>
    </row>
    <row r="109" spans="1:14" ht="13.5" thickBot="1">
      <c r="A109" s="172" t="s">
        <v>36</v>
      </c>
      <c r="B109" s="207" t="s">
        <v>23</v>
      </c>
      <c r="C109" s="208">
        <v>68</v>
      </c>
      <c r="D109" s="161">
        <v>74</v>
      </c>
      <c r="E109" s="162">
        <v>78</v>
      </c>
      <c r="F109" s="161">
        <v>81</v>
      </c>
      <c r="G109" s="161">
        <v>83</v>
      </c>
      <c r="H109" s="163">
        <v>85</v>
      </c>
      <c r="I109" s="161">
        <v>87</v>
      </c>
      <c r="J109" s="161">
        <v>89</v>
      </c>
      <c r="K109" s="161">
        <v>90</v>
      </c>
      <c r="L109" s="164">
        <v>91</v>
      </c>
      <c r="M109" s="123"/>
      <c r="N109" s="124"/>
    </row>
    <row r="110" spans="1:14" ht="12.75">
      <c r="A110" s="197" t="s">
        <v>63</v>
      </c>
      <c r="B110" s="173" t="s">
        <v>17</v>
      </c>
      <c r="C110" s="146">
        <v>520</v>
      </c>
      <c r="D110" s="168">
        <v>484</v>
      </c>
      <c r="E110" s="169">
        <v>456</v>
      </c>
      <c r="F110" s="168">
        <v>434</v>
      </c>
      <c r="G110" s="168">
        <v>414</v>
      </c>
      <c r="H110" s="170">
        <v>400</v>
      </c>
      <c r="I110" s="168">
        <v>370</v>
      </c>
      <c r="J110" s="168">
        <v>347</v>
      </c>
      <c r="K110" s="168">
        <v>328</v>
      </c>
      <c r="L110" s="171">
        <v>311</v>
      </c>
      <c r="M110" s="123"/>
      <c r="N110" s="124"/>
    </row>
    <row r="111" spans="1:14" ht="12.75">
      <c r="A111" s="195" t="s">
        <v>64</v>
      </c>
      <c r="B111" s="152" t="s">
        <v>20</v>
      </c>
      <c r="C111" s="153">
        <v>3</v>
      </c>
      <c r="D111" s="154">
        <v>6</v>
      </c>
      <c r="E111" s="155">
        <v>8</v>
      </c>
      <c r="F111" s="154">
        <v>10</v>
      </c>
      <c r="G111" s="154">
        <v>12</v>
      </c>
      <c r="H111" s="156">
        <v>14</v>
      </c>
      <c r="I111" s="154">
        <v>16</v>
      </c>
      <c r="J111" s="154">
        <v>18</v>
      </c>
      <c r="K111" s="154">
        <v>20</v>
      </c>
      <c r="L111" s="157">
        <v>21</v>
      </c>
      <c r="M111" s="123"/>
      <c r="N111" s="124"/>
    </row>
    <row r="112" spans="1:14" ht="13.5" thickBot="1">
      <c r="A112" s="172" t="s">
        <v>36</v>
      </c>
      <c r="B112" s="159" t="s">
        <v>23</v>
      </c>
      <c r="C112" s="160">
        <v>52</v>
      </c>
      <c r="D112" s="161">
        <v>67</v>
      </c>
      <c r="E112" s="162">
        <v>75</v>
      </c>
      <c r="F112" s="161">
        <v>80</v>
      </c>
      <c r="G112" s="161">
        <v>83</v>
      </c>
      <c r="H112" s="163">
        <v>86</v>
      </c>
      <c r="I112" s="161">
        <v>89</v>
      </c>
      <c r="J112" s="161">
        <v>92</v>
      </c>
      <c r="K112" s="161">
        <v>93</v>
      </c>
      <c r="L112" s="164">
        <v>94</v>
      </c>
      <c r="M112" s="123"/>
      <c r="N112" s="124"/>
    </row>
    <row r="113" spans="1:14" ht="12.75">
      <c r="A113" s="197" t="s">
        <v>65</v>
      </c>
      <c r="B113" s="166" t="s">
        <v>17</v>
      </c>
      <c r="C113" s="167">
        <v>541</v>
      </c>
      <c r="D113" s="168">
        <v>506</v>
      </c>
      <c r="E113" s="169">
        <v>480</v>
      </c>
      <c r="F113" s="168">
        <v>460</v>
      </c>
      <c r="G113" s="168">
        <v>443</v>
      </c>
      <c r="H113" s="170">
        <v>430</v>
      </c>
      <c r="I113" s="168">
        <v>408</v>
      </c>
      <c r="J113" s="168">
        <v>391</v>
      </c>
      <c r="K113" s="168">
        <v>377</v>
      </c>
      <c r="L113" s="171">
        <v>365</v>
      </c>
      <c r="M113" s="123"/>
      <c r="N113" s="124"/>
    </row>
    <row r="114" spans="1:14" ht="12.75">
      <c r="A114" s="195" t="s">
        <v>66</v>
      </c>
      <c r="B114" s="152">
        <v>2</v>
      </c>
      <c r="C114" s="153">
        <v>2</v>
      </c>
      <c r="D114" s="154">
        <v>5</v>
      </c>
      <c r="E114" s="155">
        <v>6</v>
      </c>
      <c r="F114" s="154">
        <v>8</v>
      </c>
      <c r="G114" s="154">
        <v>9</v>
      </c>
      <c r="H114" s="156">
        <v>10</v>
      </c>
      <c r="I114" s="154">
        <v>12</v>
      </c>
      <c r="J114" s="154">
        <v>13</v>
      </c>
      <c r="K114" s="154">
        <v>15</v>
      </c>
      <c r="L114" s="157">
        <v>16</v>
      </c>
      <c r="M114" s="123"/>
      <c r="N114" s="124"/>
    </row>
    <row r="115" spans="1:14" ht="13.5" thickBot="1">
      <c r="A115" s="172" t="s">
        <v>36</v>
      </c>
      <c r="B115" s="159">
        <v>52</v>
      </c>
      <c r="C115" s="160">
        <v>66</v>
      </c>
      <c r="D115" s="161">
        <v>71</v>
      </c>
      <c r="E115" s="162">
        <v>75</v>
      </c>
      <c r="F115" s="161">
        <v>77</v>
      </c>
      <c r="G115" s="161">
        <v>79</v>
      </c>
      <c r="H115" s="163">
        <v>81</v>
      </c>
      <c r="I115" s="161">
        <v>83</v>
      </c>
      <c r="J115" s="161">
        <v>85</v>
      </c>
      <c r="K115" s="161">
        <v>86</v>
      </c>
      <c r="L115" s="164">
        <v>87</v>
      </c>
      <c r="M115" s="123"/>
      <c r="N115" s="124"/>
    </row>
    <row r="116" spans="1:14" ht="13.5" thickBot="1">
      <c r="A116" s="114"/>
      <c r="B116" s="115"/>
      <c r="C116" s="116"/>
      <c r="D116" s="87"/>
      <c r="E116" s="87"/>
      <c r="F116" s="87"/>
      <c r="G116" s="87"/>
      <c r="H116" s="117"/>
      <c r="I116" s="87"/>
      <c r="J116" s="87"/>
      <c r="K116" s="87"/>
      <c r="L116" s="87"/>
      <c r="M116" s="87"/>
      <c r="N116" s="87"/>
    </row>
    <row r="117" spans="1:14" ht="12.75">
      <c r="A117" s="209"/>
      <c r="B117" s="118" t="s">
        <v>6</v>
      </c>
      <c r="C117" s="119">
        <v>16</v>
      </c>
      <c r="D117" s="120">
        <v>21</v>
      </c>
      <c r="E117" s="120">
        <v>26</v>
      </c>
      <c r="F117" s="188">
        <v>31</v>
      </c>
      <c r="G117" s="188">
        <v>36</v>
      </c>
      <c r="H117" s="189">
        <v>41</v>
      </c>
      <c r="I117" s="188">
        <v>52</v>
      </c>
      <c r="J117" s="188">
        <v>62</v>
      </c>
      <c r="K117" s="188">
        <v>73</v>
      </c>
      <c r="L117" s="190">
        <v>84</v>
      </c>
      <c r="M117" s="131"/>
      <c r="N117" s="116"/>
    </row>
    <row r="118" spans="1:14" ht="15">
      <c r="A118" s="210" t="s">
        <v>67</v>
      </c>
      <c r="B118" s="126" t="s">
        <v>8</v>
      </c>
      <c r="C118" s="192">
        <v>15</v>
      </c>
      <c r="D118" s="128">
        <v>20</v>
      </c>
      <c r="E118" s="128">
        <v>25</v>
      </c>
      <c r="F118" s="128">
        <v>30</v>
      </c>
      <c r="G118" s="128">
        <v>35</v>
      </c>
      <c r="H118" s="129">
        <v>40</v>
      </c>
      <c r="I118" s="128">
        <v>50</v>
      </c>
      <c r="J118" s="128">
        <v>60</v>
      </c>
      <c r="K118" s="128">
        <v>70</v>
      </c>
      <c r="L118" s="130">
        <v>80</v>
      </c>
      <c r="M118" s="131"/>
      <c r="N118" s="116"/>
    </row>
    <row r="119" spans="1:14" ht="13.5" thickBot="1">
      <c r="A119" s="136" t="s">
        <v>29</v>
      </c>
      <c r="B119" s="126" t="s">
        <v>11</v>
      </c>
      <c r="C119" s="108">
        <f>H119*SQRT(C118)/SQRT(40)</f>
        <v>0.18371173070873836</v>
      </c>
      <c r="D119" s="109">
        <f>H119*SQRT(D118)/SQRT(40)</f>
        <v>0.21213203435596426</v>
      </c>
      <c r="E119" s="109">
        <f>H119*SQRT(E118)/SQRT(40)</f>
        <v>0.23717082451262844</v>
      </c>
      <c r="F119" s="109">
        <f>H119*SQRT(F118)/SQRT(40)</f>
        <v>0.25980762113533157</v>
      </c>
      <c r="G119" s="109">
        <f>H119*SQRT(G118)/SQRT(40)</f>
        <v>0.2806243040080456</v>
      </c>
      <c r="H119" s="110">
        <v>0.3</v>
      </c>
      <c r="I119" s="109">
        <f>H119*SQRT(I118)/SQRT(40)</f>
        <v>0.3354101966249684</v>
      </c>
      <c r="J119" s="109">
        <f>H119*SQRT(J118)/SQRT(40)</f>
        <v>0.3674234614174767</v>
      </c>
      <c r="K119" s="109">
        <f>H119*SQRT(K118)/SQRT(40)</f>
        <v>0.3968626966596886</v>
      </c>
      <c r="L119" s="133">
        <f>H119*SQRT(L118)/SQRT(40)</f>
        <v>0.4242640687119285</v>
      </c>
      <c r="M119" s="134"/>
      <c r="N119" s="135"/>
    </row>
    <row r="120" spans="1:14" ht="4.5" customHeight="1" thickBot="1">
      <c r="A120" s="139"/>
      <c r="B120" s="140"/>
      <c r="C120" s="194"/>
      <c r="D120" s="142"/>
      <c r="E120" s="142"/>
      <c r="F120" s="142"/>
      <c r="G120" s="142"/>
      <c r="H120" s="143"/>
      <c r="I120" s="142"/>
      <c r="J120" s="142"/>
      <c r="K120" s="142"/>
      <c r="L120" s="142"/>
      <c r="M120" s="137"/>
      <c r="N120" s="138"/>
    </row>
    <row r="121" spans="1:14" ht="12.75">
      <c r="A121" s="211" t="s">
        <v>68</v>
      </c>
      <c r="B121" s="145" t="s">
        <v>17</v>
      </c>
      <c r="C121" s="146">
        <v>208</v>
      </c>
      <c r="D121" s="147">
        <v>198</v>
      </c>
      <c r="E121" s="148">
        <v>190</v>
      </c>
      <c r="F121" s="149">
        <v>183</v>
      </c>
      <c r="G121" s="149">
        <v>178</v>
      </c>
      <c r="H121" s="150">
        <v>173</v>
      </c>
      <c r="I121" s="149">
        <v>165</v>
      </c>
      <c r="J121" s="149">
        <v>159</v>
      </c>
      <c r="K121" s="149">
        <v>153</v>
      </c>
      <c r="L121" s="151">
        <v>149</v>
      </c>
      <c r="M121" s="123"/>
      <c r="N121" s="124"/>
    </row>
    <row r="122" spans="1:14" ht="12.75">
      <c r="A122" s="211" t="s">
        <v>69</v>
      </c>
      <c r="B122" s="152" t="s">
        <v>20</v>
      </c>
      <c r="C122" s="153">
        <v>47</v>
      </c>
      <c r="D122" s="154">
        <v>51</v>
      </c>
      <c r="E122" s="155">
        <v>54</v>
      </c>
      <c r="F122" s="154">
        <v>56</v>
      </c>
      <c r="G122" s="154">
        <v>58</v>
      </c>
      <c r="H122" s="156">
        <v>60</v>
      </c>
      <c r="I122" s="154">
        <v>63</v>
      </c>
      <c r="J122" s="154">
        <v>65</v>
      </c>
      <c r="K122" s="154">
        <v>67</v>
      </c>
      <c r="L122" s="157">
        <v>69</v>
      </c>
      <c r="M122" s="123"/>
      <c r="N122" s="124"/>
    </row>
    <row r="123" spans="1:14" ht="13.5" thickBot="1">
      <c r="A123" s="211"/>
      <c r="B123" s="207" t="s">
        <v>23</v>
      </c>
      <c r="C123" s="160">
        <v>99</v>
      </c>
      <c r="D123" s="161">
        <v>99</v>
      </c>
      <c r="E123" s="162">
        <v>99</v>
      </c>
      <c r="F123" s="161">
        <v>99</v>
      </c>
      <c r="G123" s="161">
        <v>98</v>
      </c>
      <c r="H123" s="163">
        <v>98</v>
      </c>
      <c r="I123" s="161">
        <v>98</v>
      </c>
      <c r="J123" s="161">
        <v>97</v>
      </c>
      <c r="K123" s="161">
        <v>97</v>
      </c>
      <c r="L123" s="164">
        <v>96</v>
      </c>
      <c r="M123" s="123"/>
      <c r="N123" s="124"/>
    </row>
    <row r="124" spans="1:14" ht="12.75">
      <c r="A124" s="212" t="s">
        <v>70</v>
      </c>
      <c r="B124" s="173" t="s">
        <v>17</v>
      </c>
      <c r="C124" s="146">
        <v>264</v>
      </c>
      <c r="D124" s="147">
        <v>249</v>
      </c>
      <c r="E124" s="213">
        <v>237</v>
      </c>
      <c r="F124" s="147">
        <v>228</v>
      </c>
      <c r="G124" s="147">
        <v>221</v>
      </c>
      <c r="H124" s="214">
        <v>215</v>
      </c>
      <c r="I124" s="147">
        <v>205</v>
      </c>
      <c r="J124" s="147">
        <v>197</v>
      </c>
      <c r="K124" s="147">
        <v>191</v>
      </c>
      <c r="L124" s="215">
        <v>186</v>
      </c>
      <c r="M124" s="123"/>
      <c r="N124" s="124"/>
    </row>
    <row r="125" spans="1:14" ht="12.75">
      <c r="A125" s="211" t="s">
        <v>71</v>
      </c>
      <c r="B125" s="152" t="s">
        <v>20</v>
      </c>
      <c r="C125" s="153">
        <v>34</v>
      </c>
      <c r="D125" s="154">
        <v>38</v>
      </c>
      <c r="E125" s="155">
        <v>42</v>
      </c>
      <c r="F125" s="154">
        <v>45</v>
      </c>
      <c r="G125" s="154">
        <v>47</v>
      </c>
      <c r="H125" s="156">
        <v>49</v>
      </c>
      <c r="I125" s="154">
        <v>53</v>
      </c>
      <c r="J125" s="154">
        <v>56</v>
      </c>
      <c r="K125" s="154">
        <v>58</v>
      </c>
      <c r="L125" s="157">
        <v>60</v>
      </c>
      <c r="M125" s="123"/>
      <c r="N125" s="124"/>
    </row>
    <row r="126" spans="1:14" ht="13.5" thickBot="1">
      <c r="A126" s="211"/>
      <c r="B126" s="159" t="s">
        <v>23</v>
      </c>
      <c r="C126" s="160">
        <v>99</v>
      </c>
      <c r="D126" s="161">
        <v>99</v>
      </c>
      <c r="E126" s="162">
        <v>99</v>
      </c>
      <c r="F126" s="161">
        <v>99</v>
      </c>
      <c r="G126" s="161">
        <v>99</v>
      </c>
      <c r="H126" s="163">
        <v>99</v>
      </c>
      <c r="I126" s="161">
        <v>99</v>
      </c>
      <c r="J126" s="161">
        <v>99</v>
      </c>
      <c r="K126" s="161">
        <v>99</v>
      </c>
      <c r="L126" s="164">
        <v>99</v>
      </c>
      <c r="M126" s="123"/>
      <c r="N126" s="124"/>
    </row>
    <row r="127" spans="1:14" ht="12.75">
      <c r="A127" s="212" t="s">
        <v>72</v>
      </c>
      <c r="B127" s="173" t="s">
        <v>17</v>
      </c>
      <c r="C127" s="146">
        <v>363</v>
      </c>
      <c r="D127" s="168">
        <v>338</v>
      </c>
      <c r="E127" s="169">
        <v>319</v>
      </c>
      <c r="F127" s="168">
        <v>303</v>
      </c>
      <c r="G127" s="168">
        <v>290</v>
      </c>
      <c r="H127" s="170">
        <v>279</v>
      </c>
      <c r="I127" s="168">
        <v>260</v>
      </c>
      <c r="J127" s="168">
        <v>244</v>
      </c>
      <c r="K127" s="168">
        <v>231</v>
      </c>
      <c r="L127" s="171">
        <v>220</v>
      </c>
      <c r="M127" s="123"/>
      <c r="N127" s="124"/>
    </row>
    <row r="128" spans="1:14" ht="12.75">
      <c r="A128" s="211" t="s">
        <v>73</v>
      </c>
      <c r="B128" s="152" t="s">
        <v>20</v>
      </c>
      <c r="C128" s="153">
        <v>11</v>
      </c>
      <c r="D128" s="154">
        <v>16</v>
      </c>
      <c r="E128" s="155">
        <v>20</v>
      </c>
      <c r="F128" s="154">
        <v>24</v>
      </c>
      <c r="G128" s="154">
        <v>27</v>
      </c>
      <c r="H128" s="156">
        <v>29</v>
      </c>
      <c r="I128" s="154">
        <v>33</v>
      </c>
      <c r="J128" s="154">
        <v>37</v>
      </c>
      <c r="K128" s="154">
        <v>40</v>
      </c>
      <c r="L128" s="157">
        <v>42</v>
      </c>
      <c r="M128" s="123"/>
      <c r="N128" s="124"/>
    </row>
    <row r="129" spans="1:14" ht="13.5" thickBot="1">
      <c r="A129" s="216" t="s">
        <v>55</v>
      </c>
      <c r="B129" s="159" t="s">
        <v>23</v>
      </c>
      <c r="C129" s="160">
        <v>90</v>
      </c>
      <c r="D129" s="161">
        <v>92</v>
      </c>
      <c r="E129" s="162">
        <v>94</v>
      </c>
      <c r="F129" s="161">
        <v>95</v>
      </c>
      <c r="G129" s="161">
        <v>95</v>
      </c>
      <c r="H129" s="163">
        <v>96</v>
      </c>
      <c r="I129" s="161">
        <v>97</v>
      </c>
      <c r="J129" s="161">
        <v>97</v>
      </c>
      <c r="K129" s="161">
        <v>98</v>
      </c>
      <c r="L129" s="164">
        <v>98</v>
      </c>
      <c r="M129" s="123"/>
      <c r="N129" s="124"/>
    </row>
    <row r="130" spans="1:14" ht="12.75">
      <c r="A130" s="212" t="s">
        <v>74</v>
      </c>
      <c r="B130" s="145" t="s">
        <v>17</v>
      </c>
      <c r="C130" s="174">
        <v>446</v>
      </c>
      <c r="D130" s="199">
        <v>400</v>
      </c>
      <c r="E130" s="199">
        <v>368</v>
      </c>
      <c r="F130" s="199">
        <v>344</v>
      </c>
      <c r="G130" s="199">
        <v>325</v>
      </c>
      <c r="H130" s="200">
        <v>309</v>
      </c>
      <c r="I130" s="199">
        <v>285</v>
      </c>
      <c r="J130" s="199">
        <v>266</v>
      </c>
      <c r="K130" s="199">
        <v>251</v>
      </c>
      <c r="L130" s="201">
        <v>239</v>
      </c>
      <c r="M130" s="131"/>
      <c r="N130" s="116"/>
    </row>
    <row r="131" spans="1:14" ht="12.75">
      <c r="A131" s="211" t="s">
        <v>75</v>
      </c>
      <c r="B131" s="152" t="s">
        <v>20</v>
      </c>
      <c r="C131" s="153">
        <v>3.8</v>
      </c>
      <c r="D131" s="217">
        <v>10</v>
      </c>
      <c r="E131" s="217">
        <v>13.8</v>
      </c>
      <c r="F131" s="217">
        <v>17.3</v>
      </c>
      <c r="G131" s="217">
        <v>20.3</v>
      </c>
      <c r="H131" s="156">
        <v>22</v>
      </c>
      <c r="I131" s="217">
        <v>27.2</v>
      </c>
      <c r="J131" s="217">
        <v>30.8</v>
      </c>
      <c r="K131" s="217">
        <v>33.8</v>
      </c>
      <c r="L131" s="218">
        <v>36.4</v>
      </c>
      <c r="M131" s="123"/>
      <c r="N131" s="124"/>
    </row>
    <row r="132" spans="1:14" ht="13.5" thickBot="1">
      <c r="A132" s="204" t="s">
        <v>58</v>
      </c>
      <c r="B132" s="207" t="s">
        <v>23</v>
      </c>
      <c r="C132" s="160">
        <v>84</v>
      </c>
      <c r="D132" s="205">
        <v>86.4</v>
      </c>
      <c r="E132" s="205">
        <v>88</v>
      </c>
      <c r="F132" s="205">
        <v>89.2</v>
      </c>
      <c r="G132" s="205">
        <v>90.1</v>
      </c>
      <c r="H132" s="163">
        <v>92</v>
      </c>
      <c r="I132" s="205">
        <v>91.9</v>
      </c>
      <c r="J132" s="205">
        <v>92.7</v>
      </c>
      <c r="K132" s="205">
        <v>93.3</v>
      </c>
      <c r="L132" s="206">
        <v>93.8</v>
      </c>
      <c r="M132" s="123"/>
      <c r="N132" s="124"/>
    </row>
    <row r="133" spans="1:14" ht="12.75">
      <c r="A133" s="212" t="s">
        <v>76</v>
      </c>
      <c r="B133" s="173" t="s">
        <v>17</v>
      </c>
      <c r="C133" s="184">
        <v>478</v>
      </c>
      <c r="D133" s="149">
        <v>443</v>
      </c>
      <c r="E133" s="148">
        <v>416</v>
      </c>
      <c r="F133" s="149">
        <v>394</v>
      </c>
      <c r="G133" s="149">
        <v>376</v>
      </c>
      <c r="H133" s="150">
        <v>360</v>
      </c>
      <c r="I133" s="149">
        <v>333</v>
      </c>
      <c r="J133" s="149">
        <v>311</v>
      </c>
      <c r="K133" s="149">
        <v>292</v>
      </c>
      <c r="L133" s="151">
        <v>276</v>
      </c>
      <c r="M133" s="123"/>
      <c r="N133" s="124"/>
    </row>
    <row r="134" spans="1:14" ht="12.75">
      <c r="A134" s="211" t="s">
        <v>77</v>
      </c>
      <c r="B134" s="152" t="s">
        <v>20</v>
      </c>
      <c r="C134" s="153">
        <v>4</v>
      </c>
      <c r="D134" s="154">
        <v>8</v>
      </c>
      <c r="E134" s="155">
        <v>11</v>
      </c>
      <c r="F134" s="154">
        <v>13</v>
      </c>
      <c r="G134" s="154">
        <v>15</v>
      </c>
      <c r="H134" s="156">
        <v>17</v>
      </c>
      <c r="I134" s="154">
        <v>20</v>
      </c>
      <c r="J134" s="154">
        <v>23</v>
      </c>
      <c r="K134" s="154">
        <v>25</v>
      </c>
      <c r="L134" s="157">
        <v>27</v>
      </c>
      <c r="M134" s="123"/>
      <c r="N134" s="124"/>
    </row>
    <row r="135" spans="1:14" ht="13.5" thickBot="1">
      <c r="A135" s="204" t="s">
        <v>58</v>
      </c>
      <c r="B135" s="159" t="s">
        <v>23</v>
      </c>
      <c r="C135" s="160">
        <v>67</v>
      </c>
      <c r="D135" s="161">
        <v>77</v>
      </c>
      <c r="E135" s="162">
        <v>83</v>
      </c>
      <c r="F135" s="161">
        <v>86</v>
      </c>
      <c r="G135" s="161">
        <v>89</v>
      </c>
      <c r="H135" s="163">
        <v>91</v>
      </c>
      <c r="I135" s="161">
        <v>93</v>
      </c>
      <c r="J135" s="161">
        <v>94</v>
      </c>
      <c r="K135" s="161">
        <v>95</v>
      </c>
      <c r="L135" s="164">
        <v>96</v>
      </c>
      <c r="M135" s="123"/>
      <c r="N135" s="124"/>
    </row>
    <row r="136" spans="1:14" ht="12.75">
      <c r="A136" s="212" t="s">
        <v>78</v>
      </c>
      <c r="B136" s="145" t="s">
        <v>17</v>
      </c>
      <c r="C136" s="184">
        <v>553</v>
      </c>
      <c r="D136" s="168">
        <v>499</v>
      </c>
      <c r="E136" s="169">
        <v>461</v>
      </c>
      <c r="F136" s="168">
        <v>432</v>
      </c>
      <c r="G136" s="168">
        <v>409</v>
      </c>
      <c r="H136" s="170">
        <v>390</v>
      </c>
      <c r="I136" s="168">
        <v>360</v>
      </c>
      <c r="J136" s="168">
        <v>337</v>
      </c>
      <c r="K136" s="168">
        <v>319</v>
      </c>
      <c r="L136" s="171">
        <v>304</v>
      </c>
      <c r="M136" s="123"/>
      <c r="N136" s="124"/>
    </row>
    <row r="137" spans="1:14" ht="12.75">
      <c r="A137" s="211" t="s">
        <v>79</v>
      </c>
      <c r="B137" s="152" t="s">
        <v>20</v>
      </c>
      <c r="C137" s="153">
        <v>2</v>
      </c>
      <c r="D137" s="154">
        <v>5</v>
      </c>
      <c r="E137" s="155">
        <v>8</v>
      </c>
      <c r="F137" s="154">
        <v>10</v>
      </c>
      <c r="G137" s="154">
        <v>12</v>
      </c>
      <c r="H137" s="156">
        <v>14</v>
      </c>
      <c r="I137" s="154">
        <v>17</v>
      </c>
      <c r="J137" s="154">
        <v>19</v>
      </c>
      <c r="K137" s="154">
        <v>21</v>
      </c>
      <c r="L137" s="157">
        <v>23</v>
      </c>
      <c r="M137" s="123"/>
      <c r="N137" s="124"/>
    </row>
    <row r="138" spans="1:14" ht="13.5" thickBot="1">
      <c r="A138" s="204" t="s">
        <v>58</v>
      </c>
      <c r="B138" s="207" t="s">
        <v>23</v>
      </c>
      <c r="C138" s="208">
        <v>65</v>
      </c>
      <c r="D138" s="161">
        <v>73</v>
      </c>
      <c r="E138" s="162">
        <v>77</v>
      </c>
      <c r="F138" s="161">
        <v>81</v>
      </c>
      <c r="G138" s="161">
        <v>83</v>
      </c>
      <c r="H138" s="163">
        <v>85</v>
      </c>
      <c r="I138" s="161">
        <v>88</v>
      </c>
      <c r="J138" s="161">
        <v>89</v>
      </c>
      <c r="K138" s="161">
        <v>91</v>
      </c>
      <c r="L138" s="164">
        <v>92</v>
      </c>
      <c r="M138" s="123"/>
      <c r="N138" s="124"/>
    </row>
    <row r="139" spans="1:14" ht="12.75">
      <c r="A139" s="212" t="s">
        <v>80</v>
      </c>
      <c r="B139" s="173" t="s">
        <v>17</v>
      </c>
      <c r="C139" s="146">
        <v>567</v>
      </c>
      <c r="D139" s="168">
        <v>531</v>
      </c>
      <c r="E139" s="169">
        <v>502</v>
      </c>
      <c r="F139" s="168">
        <v>479</v>
      </c>
      <c r="G139" s="168">
        <v>460</v>
      </c>
      <c r="H139" s="170">
        <v>438</v>
      </c>
      <c r="I139" s="168">
        <v>414</v>
      </c>
      <c r="J139" s="168">
        <v>391</v>
      </c>
      <c r="K139" s="168">
        <v>371</v>
      </c>
      <c r="L139" s="171">
        <v>354</v>
      </c>
      <c r="M139" s="123"/>
      <c r="N139" s="124"/>
    </row>
    <row r="140" spans="1:14" ht="12.75">
      <c r="A140" s="211" t="s">
        <v>81</v>
      </c>
      <c r="B140" s="152" t="s">
        <v>20</v>
      </c>
      <c r="C140" s="153">
        <v>2</v>
      </c>
      <c r="D140" s="154">
        <v>5</v>
      </c>
      <c r="E140" s="155">
        <v>6</v>
      </c>
      <c r="F140" s="154">
        <v>8</v>
      </c>
      <c r="G140" s="154">
        <v>9</v>
      </c>
      <c r="H140" s="156">
        <v>10</v>
      </c>
      <c r="I140" s="154">
        <v>12</v>
      </c>
      <c r="J140" s="154">
        <v>14</v>
      </c>
      <c r="K140" s="154">
        <v>15</v>
      </c>
      <c r="L140" s="157">
        <v>16</v>
      </c>
      <c r="M140" s="123"/>
      <c r="N140" s="124"/>
    </row>
    <row r="141" spans="1:14" ht="13.5" thickBot="1">
      <c r="A141" s="204" t="s">
        <v>58</v>
      </c>
      <c r="B141" s="159" t="s">
        <v>23</v>
      </c>
      <c r="C141" s="160">
        <v>49</v>
      </c>
      <c r="D141" s="161">
        <v>61</v>
      </c>
      <c r="E141" s="162">
        <v>69</v>
      </c>
      <c r="F141" s="161">
        <v>74</v>
      </c>
      <c r="G141" s="161">
        <v>77</v>
      </c>
      <c r="H141" s="163">
        <v>80</v>
      </c>
      <c r="I141" s="161">
        <v>84</v>
      </c>
      <c r="J141" s="161">
        <v>86</v>
      </c>
      <c r="K141" s="161">
        <v>88</v>
      </c>
      <c r="L141" s="164">
        <v>90</v>
      </c>
      <c r="M141" s="123"/>
      <c r="N141" s="124"/>
    </row>
    <row r="142" spans="1:14" ht="12.75">
      <c r="A142" s="212" t="s">
        <v>82</v>
      </c>
      <c r="B142" s="145" t="s">
        <v>17</v>
      </c>
      <c r="C142" s="184">
        <v>574</v>
      </c>
      <c r="D142" s="168">
        <v>533</v>
      </c>
      <c r="E142" s="169">
        <v>504</v>
      </c>
      <c r="F142" s="168">
        <v>481</v>
      </c>
      <c r="G142" s="168">
        <v>462</v>
      </c>
      <c r="H142" s="170">
        <v>445</v>
      </c>
      <c r="I142" s="168">
        <v>422</v>
      </c>
      <c r="J142" s="168">
        <v>403</v>
      </c>
      <c r="K142" s="168">
        <v>387</v>
      </c>
      <c r="L142" s="171">
        <v>374</v>
      </c>
      <c r="M142" s="123"/>
      <c r="N142" s="124"/>
    </row>
    <row r="143" spans="1:14" ht="12.75">
      <c r="A143" s="211" t="s">
        <v>83</v>
      </c>
      <c r="B143" s="152" t="s">
        <v>20</v>
      </c>
      <c r="C143" s="153">
        <v>1</v>
      </c>
      <c r="D143" s="154">
        <v>4</v>
      </c>
      <c r="E143" s="155">
        <v>5</v>
      </c>
      <c r="F143" s="154">
        <v>7</v>
      </c>
      <c r="G143" s="154">
        <v>8</v>
      </c>
      <c r="H143" s="156">
        <v>9</v>
      </c>
      <c r="I143" s="154">
        <v>11</v>
      </c>
      <c r="J143" s="154">
        <v>13</v>
      </c>
      <c r="K143" s="154">
        <v>14</v>
      </c>
      <c r="L143" s="157">
        <v>15</v>
      </c>
      <c r="M143" s="123"/>
      <c r="N143" s="124"/>
    </row>
    <row r="144" spans="1:14" ht="13.5" thickBot="1">
      <c r="A144" s="219" t="s">
        <v>58</v>
      </c>
      <c r="B144" s="159" t="s">
        <v>23</v>
      </c>
      <c r="C144" s="160">
        <v>54</v>
      </c>
      <c r="D144" s="161">
        <v>62</v>
      </c>
      <c r="E144" s="162">
        <v>68</v>
      </c>
      <c r="F144" s="161">
        <v>72</v>
      </c>
      <c r="G144" s="161">
        <v>75</v>
      </c>
      <c r="H144" s="163">
        <v>77</v>
      </c>
      <c r="I144" s="161">
        <v>80</v>
      </c>
      <c r="J144" s="161">
        <v>83</v>
      </c>
      <c r="K144" s="161">
        <v>84</v>
      </c>
      <c r="L144" s="164">
        <v>86</v>
      </c>
      <c r="M144" s="123"/>
      <c r="N144" s="124"/>
    </row>
    <row r="145" spans="1:14" ht="13.5" thickBot="1">
      <c r="A145" s="114"/>
      <c r="B145" s="115"/>
      <c r="C145" s="116"/>
      <c r="D145" s="87"/>
      <c r="E145" s="87"/>
      <c r="F145" s="87"/>
      <c r="G145" s="87"/>
      <c r="H145" s="117"/>
      <c r="I145" s="87"/>
      <c r="J145" s="87"/>
      <c r="K145" s="87"/>
      <c r="L145" s="87"/>
      <c r="M145" s="87"/>
      <c r="N145" s="87"/>
    </row>
    <row r="146" spans="1:14" ht="13.5" thickBot="1">
      <c r="A146" s="220"/>
      <c r="B146" s="118" t="s">
        <v>6</v>
      </c>
      <c r="C146" s="119">
        <v>16</v>
      </c>
      <c r="D146" s="120">
        <v>21</v>
      </c>
      <c r="E146" s="120">
        <v>27</v>
      </c>
      <c r="F146" s="188">
        <v>32</v>
      </c>
      <c r="G146" s="188">
        <v>38</v>
      </c>
      <c r="H146" s="189">
        <v>43</v>
      </c>
      <c r="I146" s="188">
        <v>53</v>
      </c>
      <c r="J146" s="190">
        <v>64</v>
      </c>
      <c r="K146" s="131"/>
      <c r="L146" s="116"/>
      <c r="M146" s="116"/>
      <c r="N146" s="116"/>
    </row>
    <row r="147" spans="1:14" ht="15">
      <c r="A147" s="221" t="s">
        <v>84</v>
      </c>
      <c r="B147" s="126" t="s">
        <v>8</v>
      </c>
      <c r="C147" s="192">
        <v>15</v>
      </c>
      <c r="D147" s="128">
        <v>20</v>
      </c>
      <c r="E147" s="128">
        <v>25</v>
      </c>
      <c r="F147" s="128">
        <v>30</v>
      </c>
      <c r="G147" s="128">
        <v>35</v>
      </c>
      <c r="H147" s="129">
        <v>40</v>
      </c>
      <c r="I147" s="128">
        <v>50</v>
      </c>
      <c r="J147" s="355">
        <v>60</v>
      </c>
      <c r="K147" s="343">
        <v>70</v>
      </c>
      <c r="L147" s="343">
        <v>80</v>
      </c>
      <c r="M147" s="116"/>
      <c r="N147" s="116"/>
    </row>
    <row r="148" spans="1:14" ht="13.5" thickBot="1">
      <c r="A148" s="222" t="s">
        <v>29</v>
      </c>
      <c r="B148" s="126" t="s">
        <v>11</v>
      </c>
      <c r="C148" s="108">
        <f>H148*SQRT(C147)/SQRT(40)</f>
        <v>0.2449489742783178</v>
      </c>
      <c r="D148" s="109">
        <f>H148*SQRT(D147)/SQRT(40)</f>
        <v>0.282842712474619</v>
      </c>
      <c r="E148" s="109">
        <f>H148*SQRT(E147)/SQRT(40)</f>
        <v>0.31622776601683794</v>
      </c>
      <c r="F148" s="109">
        <f>H148*SQRT(F147)/SQRT(40)</f>
        <v>0.34641016151377546</v>
      </c>
      <c r="G148" s="109">
        <f>H148*SQRT(G147)/SQRT(40)</f>
        <v>0.3741657386773941</v>
      </c>
      <c r="H148" s="110">
        <v>0.4</v>
      </c>
      <c r="I148" s="109">
        <f>H148*SQRT(I147)/SQRT(40)</f>
        <v>0.4472135954999579</v>
      </c>
      <c r="J148" s="133">
        <f>H148*SQRT(J147)/SQRT(40)</f>
        <v>0.4898979485566356</v>
      </c>
      <c r="K148" s="109">
        <f>H148*SQRT(K147)/SQRT(40)</f>
        <v>0.529150262212918</v>
      </c>
      <c r="L148" s="109">
        <f>H148*SQRT(L147)/SQRT(40)</f>
        <v>0.565685424949238</v>
      </c>
      <c r="M148" s="135"/>
      <c r="N148" s="135"/>
    </row>
    <row r="149" spans="1:14" ht="4.5" customHeight="1" thickBot="1">
      <c r="A149" s="139"/>
      <c r="B149" s="140"/>
      <c r="C149" s="194"/>
      <c r="D149" s="142"/>
      <c r="E149" s="142"/>
      <c r="F149" s="142"/>
      <c r="G149" s="142"/>
      <c r="H149" s="143"/>
      <c r="I149" s="142"/>
      <c r="J149" s="142"/>
      <c r="K149" s="142"/>
      <c r="L149" s="142"/>
      <c r="M149" s="138"/>
      <c r="N149" s="138"/>
    </row>
    <row r="150" spans="1:14" ht="12.75">
      <c r="A150" s="223" t="s">
        <v>85</v>
      </c>
      <c r="B150" s="145" t="s">
        <v>17</v>
      </c>
      <c r="C150" s="146">
        <v>255</v>
      </c>
      <c r="D150" s="147">
        <v>244</v>
      </c>
      <c r="E150" s="148">
        <v>237</v>
      </c>
      <c r="F150" s="149">
        <v>225</v>
      </c>
      <c r="G150" s="149">
        <v>215</v>
      </c>
      <c r="H150" s="150">
        <v>207</v>
      </c>
      <c r="I150" s="149">
        <v>202</v>
      </c>
      <c r="J150" s="151">
        <v>199</v>
      </c>
      <c r="K150" s="149">
        <v>196</v>
      </c>
      <c r="L150" s="149">
        <v>195</v>
      </c>
      <c r="M150" s="124"/>
      <c r="N150" s="124"/>
    </row>
    <row r="151" spans="1:14" ht="12.75">
      <c r="A151" s="223" t="s">
        <v>86</v>
      </c>
      <c r="B151" s="152" t="s">
        <v>20</v>
      </c>
      <c r="C151" s="153">
        <v>33</v>
      </c>
      <c r="D151" s="154">
        <v>36</v>
      </c>
      <c r="E151" s="155">
        <v>39</v>
      </c>
      <c r="F151" s="154">
        <v>42</v>
      </c>
      <c r="G151" s="154">
        <v>44</v>
      </c>
      <c r="H151" s="156">
        <v>45</v>
      </c>
      <c r="I151" s="154">
        <v>48</v>
      </c>
      <c r="J151" s="157">
        <v>51</v>
      </c>
      <c r="K151" s="154">
        <v>53</v>
      </c>
      <c r="L151" s="154">
        <v>54</v>
      </c>
      <c r="M151" s="124"/>
      <c r="N151" s="124"/>
    </row>
    <row r="152" spans="1:14" ht="13.5" thickBot="1">
      <c r="A152" s="224"/>
      <c r="B152" s="207" t="s">
        <v>23</v>
      </c>
      <c r="C152" s="208">
        <v>98</v>
      </c>
      <c r="D152" s="161">
        <v>97</v>
      </c>
      <c r="E152" s="162">
        <v>97</v>
      </c>
      <c r="F152" s="161">
        <v>97</v>
      </c>
      <c r="G152" s="161">
        <v>97</v>
      </c>
      <c r="H152" s="163">
        <v>96</v>
      </c>
      <c r="I152" s="161">
        <v>96</v>
      </c>
      <c r="J152" s="164">
        <v>96</v>
      </c>
      <c r="K152" s="161">
        <v>95</v>
      </c>
      <c r="L152" s="161">
        <v>95</v>
      </c>
      <c r="M152" s="124"/>
      <c r="N152" s="124"/>
    </row>
    <row r="153" spans="1:14" ht="12.75">
      <c r="A153" s="225" t="s">
        <v>87</v>
      </c>
      <c r="B153" s="173" t="s">
        <v>17</v>
      </c>
      <c r="C153" s="146">
        <v>267</v>
      </c>
      <c r="D153" s="168">
        <v>251</v>
      </c>
      <c r="E153" s="169">
        <v>239</v>
      </c>
      <c r="F153" s="168">
        <v>230</v>
      </c>
      <c r="G153" s="168">
        <v>222</v>
      </c>
      <c r="H153" s="170">
        <v>216</v>
      </c>
      <c r="I153" s="168">
        <v>206</v>
      </c>
      <c r="J153" s="171">
        <v>198</v>
      </c>
      <c r="K153" s="168">
        <v>192</v>
      </c>
      <c r="L153" s="168">
        <v>186</v>
      </c>
      <c r="M153" s="124"/>
      <c r="N153" s="124"/>
    </row>
    <row r="154" spans="1:14" ht="12.75">
      <c r="A154" s="223" t="s">
        <v>88</v>
      </c>
      <c r="B154" s="152" t="s">
        <v>20</v>
      </c>
      <c r="C154" s="153">
        <v>30</v>
      </c>
      <c r="D154" s="154">
        <v>34</v>
      </c>
      <c r="E154" s="155">
        <v>38</v>
      </c>
      <c r="F154" s="154">
        <v>40</v>
      </c>
      <c r="G154" s="154">
        <v>43</v>
      </c>
      <c r="H154" s="156">
        <v>45</v>
      </c>
      <c r="I154" s="154">
        <v>48</v>
      </c>
      <c r="J154" s="157">
        <v>51</v>
      </c>
      <c r="K154" s="154">
        <v>53</v>
      </c>
      <c r="L154" s="154">
        <v>55</v>
      </c>
      <c r="M154" s="124"/>
      <c r="N154" s="124"/>
    </row>
    <row r="155" spans="1:14" ht="13.5" thickBot="1">
      <c r="A155" s="224"/>
      <c r="B155" s="159" t="s">
        <v>23</v>
      </c>
      <c r="C155" s="160">
        <v>99</v>
      </c>
      <c r="D155" s="161">
        <v>99</v>
      </c>
      <c r="E155" s="162">
        <v>99</v>
      </c>
      <c r="F155" s="161">
        <v>99</v>
      </c>
      <c r="G155" s="161">
        <v>99</v>
      </c>
      <c r="H155" s="163">
        <v>99</v>
      </c>
      <c r="I155" s="161">
        <v>99</v>
      </c>
      <c r="J155" s="164">
        <v>99</v>
      </c>
      <c r="K155" s="161">
        <v>99</v>
      </c>
      <c r="L155" s="161">
        <v>99</v>
      </c>
      <c r="M155" s="124"/>
      <c r="N155" s="124"/>
    </row>
    <row r="156" spans="1:14" ht="12.75">
      <c r="A156" s="225" t="s">
        <v>89</v>
      </c>
      <c r="B156" s="145" t="s">
        <v>17</v>
      </c>
      <c r="C156" s="184">
        <v>388</v>
      </c>
      <c r="D156" s="168">
        <v>348</v>
      </c>
      <c r="E156" s="169">
        <v>329</v>
      </c>
      <c r="F156" s="168">
        <v>314</v>
      </c>
      <c r="G156" s="168">
        <v>303</v>
      </c>
      <c r="H156" s="170">
        <v>291</v>
      </c>
      <c r="I156" s="168">
        <v>270</v>
      </c>
      <c r="J156" s="171">
        <v>251</v>
      </c>
      <c r="K156" s="168">
        <v>239</v>
      </c>
      <c r="L156" s="168">
        <v>225</v>
      </c>
      <c r="M156" s="124"/>
      <c r="N156" s="124"/>
    </row>
    <row r="157" spans="1:14" ht="12.75">
      <c r="A157" s="223" t="s">
        <v>90</v>
      </c>
      <c r="B157" s="152" t="s">
        <v>20</v>
      </c>
      <c r="C157" s="153">
        <v>11</v>
      </c>
      <c r="D157" s="154">
        <v>16.7</v>
      </c>
      <c r="E157" s="155">
        <v>19.4</v>
      </c>
      <c r="F157" s="154">
        <v>22.5</v>
      </c>
      <c r="G157" s="154">
        <v>25</v>
      </c>
      <c r="H157" s="156">
        <v>26</v>
      </c>
      <c r="I157" s="154">
        <v>31</v>
      </c>
      <c r="J157" s="157">
        <v>34</v>
      </c>
      <c r="K157" s="154">
        <v>36</v>
      </c>
      <c r="L157" s="154">
        <v>39</v>
      </c>
      <c r="M157" s="124"/>
      <c r="N157" s="124"/>
    </row>
    <row r="158" spans="1:14" ht="13.5" thickBot="1">
      <c r="A158" s="226" t="s">
        <v>91</v>
      </c>
      <c r="B158" s="207" t="s">
        <v>23</v>
      </c>
      <c r="C158" s="208">
        <v>89</v>
      </c>
      <c r="D158" s="161">
        <v>92</v>
      </c>
      <c r="E158" s="162">
        <v>93</v>
      </c>
      <c r="F158" s="161">
        <v>94</v>
      </c>
      <c r="G158" s="161">
        <v>95</v>
      </c>
      <c r="H158" s="163">
        <v>95</v>
      </c>
      <c r="I158" s="161">
        <v>96</v>
      </c>
      <c r="J158" s="164">
        <v>96</v>
      </c>
      <c r="K158" s="161">
        <v>97</v>
      </c>
      <c r="L158" s="161">
        <v>97</v>
      </c>
      <c r="M158" s="124"/>
      <c r="N158" s="124"/>
    </row>
    <row r="159" spans="1:14" ht="12.75">
      <c r="A159" s="225" t="s">
        <v>92</v>
      </c>
      <c r="B159" s="173" t="s">
        <v>17</v>
      </c>
      <c r="C159" s="174">
        <v>475</v>
      </c>
      <c r="D159" s="199">
        <v>392</v>
      </c>
      <c r="E159" s="199">
        <v>369</v>
      </c>
      <c r="F159" s="199">
        <v>352</v>
      </c>
      <c r="G159" s="199">
        <v>336</v>
      </c>
      <c r="H159" s="200">
        <v>322</v>
      </c>
      <c r="I159" s="199">
        <v>287</v>
      </c>
      <c r="J159" s="201">
        <v>270</v>
      </c>
      <c r="K159" s="199">
        <v>252</v>
      </c>
      <c r="L159" s="199">
        <v>233</v>
      </c>
      <c r="M159" s="116"/>
      <c r="N159" s="116"/>
    </row>
    <row r="160" spans="1:14" ht="12.75">
      <c r="A160" s="223" t="s">
        <v>93</v>
      </c>
      <c r="B160" s="152" t="s">
        <v>20</v>
      </c>
      <c r="C160" s="153">
        <v>6</v>
      </c>
      <c r="D160" s="154">
        <v>13</v>
      </c>
      <c r="E160" s="155">
        <v>15</v>
      </c>
      <c r="F160" s="154">
        <v>19</v>
      </c>
      <c r="G160" s="154">
        <v>22</v>
      </c>
      <c r="H160" s="156">
        <v>23</v>
      </c>
      <c r="I160" s="154">
        <v>28</v>
      </c>
      <c r="J160" s="157">
        <v>32</v>
      </c>
      <c r="K160" s="154">
        <v>34</v>
      </c>
      <c r="L160" s="154">
        <v>37</v>
      </c>
      <c r="M160" s="124"/>
      <c r="N160" s="124"/>
    </row>
    <row r="161" spans="1:14" ht="13.5" thickBot="1">
      <c r="A161" s="226" t="s">
        <v>91</v>
      </c>
      <c r="B161" s="159" t="s">
        <v>23</v>
      </c>
      <c r="C161" s="160">
        <v>80</v>
      </c>
      <c r="D161" s="161">
        <v>84</v>
      </c>
      <c r="E161" s="162">
        <v>85</v>
      </c>
      <c r="F161" s="161">
        <v>87</v>
      </c>
      <c r="G161" s="161">
        <v>88</v>
      </c>
      <c r="H161" s="163">
        <v>88</v>
      </c>
      <c r="I161" s="161">
        <v>91</v>
      </c>
      <c r="J161" s="164">
        <v>92</v>
      </c>
      <c r="K161" s="161">
        <v>92</v>
      </c>
      <c r="L161" s="161">
        <v>93</v>
      </c>
      <c r="M161" s="124"/>
      <c r="N161" s="124"/>
    </row>
    <row r="162" spans="1:14" ht="12.75">
      <c r="A162" s="225" t="s">
        <v>94</v>
      </c>
      <c r="B162" s="145" t="s">
        <v>17</v>
      </c>
      <c r="C162" s="146">
        <v>511</v>
      </c>
      <c r="D162" s="168">
        <v>475</v>
      </c>
      <c r="E162" s="169">
        <v>441</v>
      </c>
      <c r="F162" s="168">
        <v>411</v>
      </c>
      <c r="G162" s="168">
        <v>392</v>
      </c>
      <c r="H162" s="170">
        <v>369</v>
      </c>
      <c r="I162" s="168">
        <v>342</v>
      </c>
      <c r="J162" s="171">
        <v>319</v>
      </c>
      <c r="K162" s="168">
        <v>302</v>
      </c>
      <c r="L162" s="168">
        <v>288</v>
      </c>
      <c r="M162" s="124"/>
      <c r="N162" s="124"/>
    </row>
    <row r="163" spans="1:14" ht="12.75">
      <c r="A163" s="223" t="s">
        <v>95</v>
      </c>
      <c r="B163" s="152" t="s">
        <v>20</v>
      </c>
      <c r="C163" s="153">
        <v>2</v>
      </c>
      <c r="D163" s="154">
        <v>6</v>
      </c>
      <c r="E163" s="155">
        <v>9</v>
      </c>
      <c r="F163" s="154">
        <v>11</v>
      </c>
      <c r="G163" s="154">
        <v>13</v>
      </c>
      <c r="H163" s="156">
        <v>15</v>
      </c>
      <c r="I163" s="154">
        <v>18</v>
      </c>
      <c r="J163" s="157">
        <v>20</v>
      </c>
      <c r="K163" s="154">
        <v>23</v>
      </c>
      <c r="L163" s="154">
        <v>24</v>
      </c>
      <c r="M163" s="124"/>
      <c r="N163" s="124"/>
    </row>
    <row r="164" spans="1:14" ht="13.5" thickBot="1">
      <c r="A164" s="198" t="s">
        <v>55</v>
      </c>
      <c r="B164" s="207" t="s">
        <v>23</v>
      </c>
      <c r="C164" s="208">
        <v>60</v>
      </c>
      <c r="D164" s="161">
        <v>73</v>
      </c>
      <c r="E164" s="162">
        <v>80</v>
      </c>
      <c r="F164" s="161">
        <v>84</v>
      </c>
      <c r="G164" s="161">
        <v>87</v>
      </c>
      <c r="H164" s="163">
        <v>89</v>
      </c>
      <c r="I164" s="161">
        <v>92</v>
      </c>
      <c r="J164" s="164">
        <v>94</v>
      </c>
      <c r="K164" s="161">
        <v>95</v>
      </c>
      <c r="L164" s="161">
        <v>96</v>
      </c>
      <c r="M164" s="124"/>
      <c r="N164" s="124"/>
    </row>
    <row r="165" spans="1:14" ht="12.75">
      <c r="A165" s="225" t="s">
        <v>96</v>
      </c>
      <c r="B165" s="173" t="s">
        <v>17</v>
      </c>
      <c r="C165" s="146">
        <v>518</v>
      </c>
      <c r="D165" s="168">
        <v>475</v>
      </c>
      <c r="E165" s="169">
        <v>444</v>
      </c>
      <c r="F165" s="168">
        <v>420</v>
      </c>
      <c r="G165" s="168">
        <v>401</v>
      </c>
      <c r="H165" s="170">
        <v>397</v>
      </c>
      <c r="I165" s="168">
        <v>360</v>
      </c>
      <c r="J165" s="171">
        <v>341</v>
      </c>
      <c r="K165" s="168">
        <v>326</v>
      </c>
      <c r="L165" s="168">
        <v>313</v>
      </c>
      <c r="M165" s="124"/>
      <c r="N165" s="124"/>
    </row>
    <row r="166" spans="1:14" ht="12.75">
      <c r="A166" s="223" t="s">
        <v>97</v>
      </c>
      <c r="B166" s="152" t="s">
        <v>20</v>
      </c>
      <c r="C166" s="153">
        <v>3</v>
      </c>
      <c r="D166" s="154">
        <v>6</v>
      </c>
      <c r="E166" s="155">
        <v>9</v>
      </c>
      <c r="F166" s="154">
        <v>11</v>
      </c>
      <c r="G166" s="154">
        <v>13</v>
      </c>
      <c r="H166" s="156">
        <v>15</v>
      </c>
      <c r="I166" s="154">
        <v>18</v>
      </c>
      <c r="J166" s="157">
        <v>20</v>
      </c>
      <c r="K166" s="154">
        <v>22</v>
      </c>
      <c r="L166" s="154">
        <v>24</v>
      </c>
      <c r="M166" s="124"/>
      <c r="N166" s="124"/>
    </row>
    <row r="167" spans="1:14" ht="13.5" thickBot="1">
      <c r="A167" s="198" t="s">
        <v>55</v>
      </c>
      <c r="B167" s="159" t="s">
        <v>23</v>
      </c>
      <c r="C167" s="160">
        <v>68</v>
      </c>
      <c r="D167" s="161">
        <v>74</v>
      </c>
      <c r="E167" s="162">
        <v>78</v>
      </c>
      <c r="F167" s="161">
        <v>80</v>
      </c>
      <c r="G167" s="161">
        <v>82</v>
      </c>
      <c r="H167" s="163">
        <v>84</v>
      </c>
      <c r="I167" s="161">
        <v>86</v>
      </c>
      <c r="J167" s="164">
        <v>88</v>
      </c>
      <c r="K167" s="161">
        <v>89</v>
      </c>
      <c r="L167" s="161">
        <v>90</v>
      </c>
      <c r="M167" s="124"/>
      <c r="N167" s="124"/>
    </row>
    <row r="168" spans="1:14" ht="12.75">
      <c r="A168" s="225" t="s">
        <v>98</v>
      </c>
      <c r="B168" s="145" t="s">
        <v>17</v>
      </c>
      <c r="C168" s="184">
        <v>615</v>
      </c>
      <c r="D168" s="168">
        <v>573</v>
      </c>
      <c r="E168" s="169">
        <v>534</v>
      </c>
      <c r="F168" s="168">
        <v>510</v>
      </c>
      <c r="G168" s="168">
        <v>481</v>
      </c>
      <c r="H168" s="170">
        <v>456</v>
      </c>
      <c r="I168" s="168">
        <v>433</v>
      </c>
      <c r="J168" s="171">
        <v>412</v>
      </c>
      <c r="K168" s="168">
        <v>391</v>
      </c>
      <c r="L168" s="168">
        <v>379</v>
      </c>
      <c r="M168" s="124"/>
      <c r="N168" s="124"/>
    </row>
    <row r="169" spans="1:14" ht="12.75">
      <c r="A169" s="223" t="s">
        <v>99</v>
      </c>
      <c r="B169" s="152" t="s">
        <v>20</v>
      </c>
      <c r="C169" s="153">
        <v>1.4</v>
      </c>
      <c r="D169" s="154">
        <v>4</v>
      </c>
      <c r="E169" s="155">
        <v>6</v>
      </c>
      <c r="F169" s="154">
        <v>7</v>
      </c>
      <c r="G169" s="154">
        <v>8</v>
      </c>
      <c r="H169" s="156">
        <v>9</v>
      </c>
      <c r="I169" s="154">
        <v>11</v>
      </c>
      <c r="J169" s="157">
        <v>12</v>
      </c>
      <c r="K169" s="154">
        <v>14</v>
      </c>
      <c r="L169" s="154">
        <v>15</v>
      </c>
      <c r="M169" s="124"/>
      <c r="N169" s="124"/>
    </row>
    <row r="170" spans="1:14" ht="13.5" thickBot="1">
      <c r="A170" s="198" t="s">
        <v>55</v>
      </c>
      <c r="B170" s="227" t="s">
        <v>23</v>
      </c>
      <c r="C170" s="208">
        <v>43</v>
      </c>
      <c r="D170" s="161">
        <v>55.6</v>
      </c>
      <c r="E170" s="162">
        <v>63</v>
      </c>
      <c r="F170" s="161">
        <v>69</v>
      </c>
      <c r="G170" s="161">
        <v>73</v>
      </c>
      <c r="H170" s="163">
        <v>76</v>
      </c>
      <c r="I170" s="161">
        <v>80</v>
      </c>
      <c r="J170" s="164">
        <v>83</v>
      </c>
      <c r="K170" s="161">
        <v>85</v>
      </c>
      <c r="L170" s="161">
        <v>87</v>
      </c>
      <c r="M170" s="124"/>
      <c r="N170" s="124"/>
    </row>
    <row r="171" spans="1:14" ht="12.75">
      <c r="A171" s="225" t="s">
        <v>100</v>
      </c>
      <c r="B171" s="173" t="s">
        <v>17</v>
      </c>
      <c r="C171" s="146">
        <v>641</v>
      </c>
      <c r="D171" s="147">
        <v>598</v>
      </c>
      <c r="E171" s="213">
        <v>567</v>
      </c>
      <c r="F171" s="147">
        <v>543</v>
      </c>
      <c r="G171" s="147">
        <v>523</v>
      </c>
      <c r="H171" s="214">
        <v>520</v>
      </c>
      <c r="I171" s="147">
        <v>480</v>
      </c>
      <c r="J171" s="215">
        <v>460</v>
      </c>
      <c r="K171" s="147">
        <v>443</v>
      </c>
      <c r="L171" s="147">
        <v>429</v>
      </c>
      <c r="M171" s="124"/>
      <c r="N171" s="124"/>
    </row>
    <row r="172" spans="1:14" ht="12.75">
      <c r="A172" s="223" t="s">
        <v>101</v>
      </c>
      <c r="B172" s="152" t="s">
        <v>20</v>
      </c>
      <c r="C172" s="153">
        <v>1</v>
      </c>
      <c r="D172" s="154">
        <v>2</v>
      </c>
      <c r="E172" s="155">
        <v>4</v>
      </c>
      <c r="F172" s="154">
        <v>5</v>
      </c>
      <c r="G172" s="154">
        <v>6</v>
      </c>
      <c r="H172" s="156">
        <v>7</v>
      </c>
      <c r="I172" s="154">
        <v>8</v>
      </c>
      <c r="J172" s="157">
        <v>9</v>
      </c>
      <c r="K172" s="154">
        <v>10</v>
      </c>
      <c r="L172" s="154">
        <v>11</v>
      </c>
      <c r="M172" s="124"/>
      <c r="N172" s="124"/>
    </row>
    <row r="173" spans="1:14" ht="13.5" thickBot="1">
      <c r="A173" s="198" t="s">
        <v>55</v>
      </c>
      <c r="B173" s="228" t="s">
        <v>23</v>
      </c>
      <c r="C173" s="160">
        <v>41</v>
      </c>
      <c r="D173" s="161">
        <v>51</v>
      </c>
      <c r="E173" s="162">
        <v>57</v>
      </c>
      <c r="F173" s="161">
        <v>62</v>
      </c>
      <c r="G173" s="161">
        <v>65</v>
      </c>
      <c r="H173" s="163">
        <v>68</v>
      </c>
      <c r="I173" s="161">
        <v>72</v>
      </c>
      <c r="J173" s="164">
        <v>75</v>
      </c>
      <c r="K173" s="161">
        <v>77</v>
      </c>
      <c r="L173" s="161">
        <v>79</v>
      </c>
      <c r="M173" s="124"/>
      <c r="N173" s="124"/>
    </row>
    <row r="174" spans="1:14" ht="13.5" thickBot="1">
      <c r="A174" s="114"/>
      <c r="B174" s="115"/>
      <c r="C174" s="116"/>
      <c r="D174" s="87"/>
      <c r="E174" s="87"/>
      <c r="F174" s="87"/>
      <c r="G174" s="87"/>
      <c r="H174" s="117"/>
      <c r="I174" s="87"/>
      <c r="J174" s="87"/>
      <c r="K174" s="352"/>
      <c r="L174" s="352"/>
      <c r="M174" s="87"/>
      <c r="N174" s="87"/>
    </row>
    <row r="175" spans="1:14" ht="13.5" thickBot="1">
      <c r="A175" s="229"/>
      <c r="B175" s="118" t="s">
        <v>6</v>
      </c>
      <c r="C175" s="119">
        <v>16</v>
      </c>
      <c r="D175" s="120">
        <v>22</v>
      </c>
      <c r="E175" s="120">
        <v>28</v>
      </c>
      <c r="F175" s="188">
        <v>33</v>
      </c>
      <c r="G175" s="188">
        <v>39</v>
      </c>
      <c r="H175" s="189">
        <v>44</v>
      </c>
      <c r="I175" s="188">
        <v>55</v>
      </c>
      <c r="J175" s="190">
        <v>66</v>
      </c>
      <c r="K175" s="359"/>
      <c r="L175" s="354"/>
      <c r="M175" s="116"/>
      <c r="N175" s="116"/>
    </row>
    <row r="176" spans="1:14" ht="15">
      <c r="A176" s="230" t="s">
        <v>102</v>
      </c>
      <c r="B176" s="126" t="s">
        <v>8</v>
      </c>
      <c r="C176" s="192">
        <v>15</v>
      </c>
      <c r="D176" s="128">
        <v>20</v>
      </c>
      <c r="E176" s="128">
        <v>25</v>
      </c>
      <c r="F176" s="128">
        <v>30</v>
      </c>
      <c r="G176" s="128">
        <v>35</v>
      </c>
      <c r="H176" s="129">
        <v>40</v>
      </c>
      <c r="I176" s="128">
        <v>50</v>
      </c>
      <c r="J176" s="355">
        <v>60</v>
      </c>
      <c r="K176" s="343">
        <v>70</v>
      </c>
      <c r="L176" s="343">
        <v>80</v>
      </c>
      <c r="M176" s="116"/>
      <c r="N176" s="116"/>
    </row>
    <row r="177" spans="1:14" ht="13.5" thickBot="1">
      <c r="A177" s="231" t="s">
        <v>29</v>
      </c>
      <c r="B177" s="126" t="s">
        <v>11</v>
      </c>
      <c r="C177" s="108">
        <f>H177*SQRT(C176)/SQRT(40)</f>
        <v>0.30618621784789724</v>
      </c>
      <c r="D177" s="109">
        <f>H177*SQRT(D176)/SQRT(40)</f>
        <v>0.35355339059327373</v>
      </c>
      <c r="E177" s="109">
        <f>H177*SQRT(E176)/SQRT(40)</f>
        <v>0.3952847075210474</v>
      </c>
      <c r="F177" s="109">
        <f>H177*SQRT(F176)/SQRT(40)</f>
        <v>0.4330127018922193</v>
      </c>
      <c r="G177" s="109">
        <f>H177*SQRT(G176)/SQRT(40)</f>
        <v>0.46770717334674267</v>
      </c>
      <c r="H177" s="110">
        <v>0.5</v>
      </c>
      <c r="I177" s="109">
        <f>H177*SQRT(I176)/SQRT(40)</f>
        <v>0.5590169943749475</v>
      </c>
      <c r="J177" s="133">
        <f>H177*SQRT(J176)/SQRT(40)</f>
        <v>0.6123724356957945</v>
      </c>
      <c r="K177" s="109">
        <f>H177*SQRT(K176)/SQRT(40)</f>
        <v>0.6614378277661476</v>
      </c>
      <c r="L177" s="109">
        <f>H177*SQRT(L176)/SQRT(40)</f>
        <v>0.7071067811865475</v>
      </c>
      <c r="M177" s="135"/>
      <c r="N177" s="135"/>
    </row>
    <row r="178" spans="1:14" ht="4.5" customHeight="1" thickBot="1">
      <c r="A178" s="232"/>
      <c r="B178" s="140"/>
      <c r="C178" s="194"/>
      <c r="D178" s="142"/>
      <c r="E178" s="142"/>
      <c r="F178" s="142"/>
      <c r="G178" s="142"/>
      <c r="H178" s="143"/>
      <c r="I178" s="142"/>
      <c r="J178" s="142"/>
      <c r="K178" s="142"/>
      <c r="L178" s="142"/>
      <c r="M178" s="138"/>
      <c r="N178" s="138"/>
    </row>
    <row r="179" spans="1:14" ht="12.75">
      <c r="A179" s="233" t="s">
        <v>103</v>
      </c>
      <c r="B179" s="173" t="s">
        <v>17</v>
      </c>
      <c r="C179" s="146">
        <v>264</v>
      </c>
      <c r="D179" s="147">
        <v>248</v>
      </c>
      <c r="E179" s="148">
        <v>236</v>
      </c>
      <c r="F179" s="149">
        <v>226</v>
      </c>
      <c r="G179" s="149">
        <v>219</v>
      </c>
      <c r="H179" s="150">
        <v>212</v>
      </c>
      <c r="I179" s="149">
        <v>202</v>
      </c>
      <c r="J179" s="151">
        <v>194</v>
      </c>
      <c r="K179" s="149">
        <v>187</v>
      </c>
      <c r="L179" s="149">
        <v>182</v>
      </c>
      <c r="M179" s="124"/>
      <c r="N179" s="124"/>
    </row>
    <row r="180" spans="1:14" ht="12.75">
      <c r="A180" s="233" t="s">
        <v>104</v>
      </c>
      <c r="B180" s="152" t="s">
        <v>20</v>
      </c>
      <c r="C180" s="153">
        <v>32</v>
      </c>
      <c r="D180" s="154">
        <v>36</v>
      </c>
      <c r="E180" s="155">
        <v>39</v>
      </c>
      <c r="F180" s="154">
        <v>42</v>
      </c>
      <c r="G180" s="154">
        <v>44</v>
      </c>
      <c r="H180" s="156">
        <v>46</v>
      </c>
      <c r="I180" s="154">
        <v>49</v>
      </c>
      <c r="J180" s="157">
        <v>52</v>
      </c>
      <c r="K180" s="154">
        <v>54</v>
      </c>
      <c r="L180" s="154">
        <v>55</v>
      </c>
      <c r="M180" s="124"/>
      <c r="N180" s="124"/>
    </row>
    <row r="181" spans="1:14" ht="13.5" thickBot="1">
      <c r="A181" s="234"/>
      <c r="B181" s="159" t="s">
        <v>23</v>
      </c>
      <c r="C181" s="160">
        <v>95</v>
      </c>
      <c r="D181" s="161">
        <v>95</v>
      </c>
      <c r="E181" s="162">
        <v>95</v>
      </c>
      <c r="F181" s="161">
        <v>95</v>
      </c>
      <c r="G181" s="161">
        <v>95</v>
      </c>
      <c r="H181" s="163">
        <v>95</v>
      </c>
      <c r="I181" s="161">
        <v>95</v>
      </c>
      <c r="J181" s="164">
        <v>95</v>
      </c>
      <c r="K181" s="161">
        <v>95</v>
      </c>
      <c r="L181" s="161">
        <v>95</v>
      </c>
      <c r="M181" s="124"/>
      <c r="N181" s="124"/>
    </row>
    <row r="182" spans="1:14" ht="12.75">
      <c r="A182" s="235" t="s">
        <v>105</v>
      </c>
      <c r="B182" s="145" t="s">
        <v>17</v>
      </c>
      <c r="C182" s="184">
        <v>318</v>
      </c>
      <c r="D182" s="168">
        <v>296</v>
      </c>
      <c r="E182" s="169">
        <v>280</v>
      </c>
      <c r="F182" s="168">
        <v>267</v>
      </c>
      <c r="G182" s="168">
        <v>257</v>
      </c>
      <c r="H182" s="170">
        <v>248</v>
      </c>
      <c r="I182" s="168">
        <v>235</v>
      </c>
      <c r="J182" s="171">
        <v>224</v>
      </c>
      <c r="K182" s="168">
        <v>215</v>
      </c>
      <c r="L182" s="168">
        <v>208</v>
      </c>
      <c r="M182" s="124"/>
      <c r="N182" s="124"/>
    </row>
    <row r="183" spans="1:14" ht="12.75">
      <c r="A183" s="233" t="s">
        <v>106</v>
      </c>
      <c r="B183" s="152" t="s">
        <v>20</v>
      </c>
      <c r="C183" s="153">
        <v>19</v>
      </c>
      <c r="D183" s="154">
        <v>24</v>
      </c>
      <c r="E183" s="155">
        <v>28</v>
      </c>
      <c r="F183" s="154">
        <v>31</v>
      </c>
      <c r="G183" s="154">
        <v>34</v>
      </c>
      <c r="H183" s="156">
        <v>36</v>
      </c>
      <c r="I183" s="154">
        <v>40</v>
      </c>
      <c r="J183" s="157">
        <v>43</v>
      </c>
      <c r="K183" s="154">
        <v>46</v>
      </c>
      <c r="L183" s="154">
        <v>48</v>
      </c>
      <c r="M183" s="124"/>
      <c r="N183" s="124"/>
    </row>
    <row r="184" spans="1:14" ht="13.5" thickBot="1">
      <c r="A184" s="234"/>
      <c r="B184" s="207" t="s">
        <v>23</v>
      </c>
      <c r="C184" s="208">
        <v>95</v>
      </c>
      <c r="D184" s="161">
        <v>95</v>
      </c>
      <c r="E184" s="162">
        <v>95</v>
      </c>
      <c r="F184" s="161">
        <v>95</v>
      </c>
      <c r="G184" s="161">
        <v>95</v>
      </c>
      <c r="H184" s="163">
        <v>95</v>
      </c>
      <c r="I184" s="161">
        <v>95</v>
      </c>
      <c r="J184" s="164">
        <v>95</v>
      </c>
      <c r="K184" s="161">
        <v>95</v>
      </c>
      <c r="L184" s="161">
        <v>95</v>
      </c>
      <c r="M184" s="124"/>
      <c r="N184" s="124"/>
    </row>
    <row r="185" spans="1:14" ht="12.75">
      <c r="A185" s="233" t="s">
        <v>107</v>
      </c>
      <c r="B185" s="173" t="s">
        <v>17</v>
      </c>
      <c r="C185" s="146">
        <v>436</v>
      </c>
      <c r="D185" s="168">
        <v>402</v>
      </c>
      <c r="E185" s="169">
        <v>377</v>
      </c>
      <c r="F185" s="168">
        <v>355</v>
      </c>
      <c r="G185" s="168">
        <v>338</v>
      </c>
      <c r="H185" s="170">
        <v>322</v>
      </c>
      <c r="I185" s="168">
        <v>296</v>
      </c>
      <c r="J185" s="171">
        <v>275</v>
      </c>
      <c r="K185" s="168">
        <v>257</v>
      </c>
      <c r="L185" s="168">
        <v>242</v>
      </c>
      <c r="M185" s="124"/>
      <c r="N185" s="124"/>
    </row>
    <row r="186" spans="1:14" ht="12.75">
      <c r="A186" s="233" t="s">
        <v>108</v>
      </c>
      <c r="B186" s="152" t="s">
        <v>20</v>
      </c>
      <c r="C186" s="153">
        <v>6</v>
      </c>
      <c r="D186" s="154">
        <v>10</v>
      </c>
      <c r="E186" s="155">
        <v>14</v>
      </c>
      <c r="F186" s="154">
        <v>17</v>
      </c>
      <c r="G186" s="154">
        <v>20</v>
      </c>
      <c r="H186" s="156">
        <v>22</v>
      </c>
      <c r="I186" s="154">
        <v>26</v>
      </c>
      <c r="J186" s="157">
        <v>29</v>
      </c>
      <c r="K186" s="154">
        <v>32</v>
      </c>
      <c r="L186" s="154">
        <v>34</v>
      </c>
      <c r="M186" s="124"/>
      <c r="N186" s="124"/>
    </row>
    <row r="187" spans="1:14" ht="13.5" thickBot="1">
      <c r="A187" s="236" t="s">
        <v>91</v>
      </c>
      <c r="B187" s="159" t="s">
        <v>23</v>
      </c>
      <c r="C187" s="160">
        <v>81</v>
      </c>
      <c r="D187" s="161">
        <v>86</v>
      </c>
      <c r="E187" s="162">
        <v>89</v>
      </c>
      <c r="F187" s="161">
        <v>91</v>
      </c>
      <c r="G187" s="161">
        <v>93</v>
      </c>
      <c r="H187" s="163">
        <v>93</v>
      </c>
      <c r="I187" s="161">
        <v>95</v>
      </c>
      <c r="J187" s="164">
        <v>96</v>
      </c>
      <c r="K187" s="161">
        <v>96</v>
      </c>
      <c r="L187" s="161">
        <v>97</v>
      </c>
      <c r="M187" s="124"/>
      <c r="N187" s="124"/>
    </row>
    <row r="188" spans="1:14" ht="12.75">
      <c r="A188" s="233" t="s">
        <v>109</v>
      </c>
      <c r="B188" s="145" t="s">
        <v>17</v>
      </c>
      <c r="C188" s="184">
        <v>478</v>
      </c>
      <c r="D188" s="168">
        <v>439</v>
      </c>
      <c r="E188" s="169">
        <v>411</v>
      </c>
      <c r="F188" s="168">
        <v>387</v>
      </c>
      <c r="G188" s="168">
        <v>367</v>
      </c>
      <c r="H188" s="170">
        <v>351</v>
      </c>
      <c r="I188" s="168">
        <v>320</v>
      </c>
      <c r="J188" s="171">
        <v>296</v>
      </c>
      <c r="K188" s="168">
        <v>276</v>
      </c>
      <c r="L188" s="168">
        <v>258</v>
      </c>
      <c r="M188" s="124"/>
      <c r="N188" s="124"/>
    </row>
    <row r="189" spans="1:14" ht="12.75">
      <c r="A189" s="233" t="s">
        <v>110</v>
      </c>
      <c r="B189" s="152" t="s">
        <v>20</v>
      </c>
      <c r="C189" s="153">
        <v>2.9</v>
      </c>
      <c r="D189" s="154">
        <v>9</v>
      </c>
      <c r="E189" s="155">
        <v>11.8</v>
      </c>
      <c r="F189" s="154">
        <v>14.9</v>
      </c>
      <c r="G189" s="154">
        <v>17.6</v>
      </c>
      <c r="H189" s="156">
        <v>18</v>
      </c>
      <c r="I189" s="154">
        <v>24</v>
      </c>
      <c r="J189" s="157">
        <v>26.9</v>
      </c>
      <c r="K189" s="154">
        <v>29.6</v>
      </c>
      <c r="L189" s="154">
        <v>31.9</v>
      </c>
      <c r="M189" s="124"/>
      <c r="N189" s="124"/>
    </row>
    <row r="190" spans="1:14" ht="13.5" thickBot="1">
      <c r="A190" s="236" t="s">
        <v>91</v>
      </c>
      <c r="B190" s="207" t="s">
        <v>23</v>
      </c>
      <c r="C190" s="208">
        <v>73.6</v>
      </c>
      <c r="D190" s="161">
        <v>77</v>
      </c>
      <c r="E190" s="162">
        <v>80.8</v>
      </c>
      <c r="F190" s="161">
        <v>82.8</v>
      </c>
      <c r="G190" s="161">
        <v>84.4</v>
      </c>
      <c r="H190" s="163">
        <v>87</v>
      </c>
      <c r="I190" s="161">
        <v>88</v>
      </c>
      <c r="J190" s="164">
        <v>88.8</v>
      </c>
      <c r="K190" s="161">
        <v>89.8</v>
      </c>
      <c r="L190" s="161">
        <v>90.6</v>
      </c>
      <c r="M190" s="124"/>
      <c r="N190" s="124"/>
    </row>
    <row r="191" spans="1:14" ht="12.75">
      <c r="A191" s="235" t="s">
        <v>111</v>
      </c>
      <c r="B191" s="173" t="s">
        <v>17</v>
      </c>
      <c r="C191" s="146">
        <v>586</v>
      </c>
      <c r="D191" s="168">
        <v>545</v>
      </c>
      <c r="E191" s="169">
        <v>513</v>
      </c>
      <c r="F191" s="168">
        <v>486</v>
      </c>
      <c r="G191" s="168">
        <v>464</v>
      </c>
      <c r="H191" s="170">
        <v>445</v>
      </c>
      <c r="I191" s="168">
        <v>412</v>
      </c>
      <c r="J191" s="171">
        <v>386</v>
      </c>
      <c r="K191" s="168">
        <v>364</v>
      </c>
      <c r="L191" s="168">
        <v>344</v>
      </c>
      <c r="M191" s="124"/>
      <c r="N191" s="124"/>
    </row>
    <row r="192" spans="1:14" ht="12.75">
      <c r="A192" s="233" t="s">
        <v>112</v>
      </c>
      <c r="B192" s="152" t="s">
        <v>20</v>
      </c>
      <c r="C192" s="153">
        <v>1</v>
      </c>
      <c r="D192" s="154">
        <v>4</v>
      </c>
      <c r="E192" s="155">
        <v>6</v>
      </c>
      <c r="F192" s="154">
        <v>8</v>
      </c>
      <c r="G192" s="154">
        <v>9</v>
      </c>
      <c r="H192" s="156">
        <v>10</v>
      </c>
      <c r="I192" s="154">
        <v>13</v>
      </c>
      <c r="J192" s="157">
        <v>14</v>
      </c>
      <c r="K192" s="154">
        <v>16</v>
      </c>
      <c r="L192" s="154">
        <v>17</v>
      </c>
      <c r="M192" s="124"/>
      <c r="N192" s="124"/>
    </row>
    <row r="193" spans="1:14" ht="13.5" thickBot="1">
      <c r="A193" s="234" t="s">
        <v>113</v>
      </c>
      <c r="B193" s="159" t="s">
        <v>23</v>
      </c>
      <c r="C193" s="160">
        <v>48</v>
      </c>
      <c r="D193" s="161">
        <v>60</v>
      </c>
      <c r="E193" s="162">
        <v>67</v>
      </c>
      <c r="F193" s="161">
        <v>72</v>
      </c>
      <c r="G193" s="161">
        <v>75</v>
      </c>
      <c r="H193" s="163">
        <v>78</v>
      </c>
      <c r="I193" s="161">
        <v>82</v>
      </c>
      <c r="J193" s="164">
        <v>85</v>
      </c>
      <c r="K193" s="161">
        <v>87</v>
      </c>
      <c r="L193" s="161">
        <v>88</v>
      </c>
      <c r="M193" s="124"/>
      <c r="N193" s="124"/>
    </row>
    <row r="194" spans="1:14" ht="12.75">
      <c r="A194" s="235" t="s">
        <v>114</v>
      </c>
      <c r="B194" s="145" t="s">
        <v>17</v>
      </c>
      <c r="C194" s="184">
        <v>609</v>
      </c>
      <c r="D194" s="168">
        <v>563</v>
      </c>
      <c r="E194" s="169">
        <v>529</v>
      </c>
      <c r="F194" s="168">
        <v>504</v>
      </c>
      <c r="G194" s="168">
        <v>483</v>
      </c>
      <c r="H194" s="170">
        <v>477</v>
      </c>
      <c r="I194" s="168">
        <v>438</v>
      </c>
      <c r="J194" s="171">
        <v>417</v>
      </c>
      <c r="K194" s="168">
        <v>400</v>
      </c>
      <c r="L194" s="168">
        <v>385</v>
      </c>
      <c r="M194" s="124"/>
      <c r="N194" s="124"/>
    </row>
    <row r="195" spans="1:14" ht="12.75">
      <c r="A195" s="233" t="s">
        <v>115</v>
      </c>
      <c r="B195" s="152" t="s">
        <v>20</v>
      </c>
      <c r="C195" s="153">
        <v>1</v>
      </c>
      <c r="D195" s="154">
        <v>4</v>
      </c>
      <c r="E195" s="155">
        <v>5</v>
      </c>
      <c r="F195" s="154">
        <v>7</v>
      </c>
      <c r="G195" s="154">
        <v>8</v>
      </c>
      <c r="H195" s="156">
        <v>9</v>
      </c>
      <c r="I195" s="154">
        <v>11</v>
      </c>
      <c r="J195" s="157">
        <v>13</v>
      </c>
      <c r="K195" s="154">
        <v>14</v>
      </c>
      <c r="L195" s="154">
        <v>15</v>
      </c>
      <c r="M195" s="124"/>
      <c r="N195" s="124"/>
    </row>
    <row r="196" spans="1:14" ht="13.5" thickBot="1">
      <c r="A196" s="234" t="s">
        <v>113</v>
      </c>
      <c r="B196" s="227" t="s">
        <v>23</v>
      </c>
      <c r="C196" s="208">
        <v>49</v>
      </c>
      <c r="D196" s="161">
        <v>58</v>
      </c>
      <c r="E196" s="162">
        <v>64</v>
      </c>
      <c r="F196" s="161">
        <v>68</v>
      </c>
      <c r="G196" s="161">
        <v>71</v>
      </c>
      <c r="H196" s="163">
        <v>73</v>
      </c>
      <c r="I196" s="161">
        <v>77</v>
      </c>
      <c r="J196" s="164">
        <v>79</v>
      </c>
      <c r="K196" s="161">
        <v>81</v>
      </c>
      <c r="L196" s="161">
        <v>83</v>
      </c>
      <c r="M196" s="124"/>
      <c r="N196" s="124"/>
    </row>
    <row r="197" spans="1:14" ht="12.75">
      <c r="A197" s="235" t="s">
        <v>116</v>
      </c>
      <c r="B197" s="173" t="s">
        <v>17</v>
      </c>
      <c r="C197" s="146">
        <v>660</v>
      </c>
      <c r="D197" s="147">
        <v>630</v>
      </c>
      <c r="E197" s="213">
        <v>597</v>
      </c>
      <c r="F197" s="147">
        <v>53</v>
      </c>
      <c r="G197" s="147">
        <v>547</v>
      </c>
      <c r="H197" s="214">
        <v>535</v>
      </c>
      <c r="I197" s="147">
        <v>514</v>
      </c>
      <c r="J197" s="215">
        <v>497</v>
      </c>
      <c r="K197" s="147">
        <v>461</v>
      </c>
      <c r="L197" s="147">
        <v>438</v>
      </c>
      <c r="M197" s="124"/>
      <c r="N197" s="124"/>
    </row>
    <row r="198" spans="1:14" ht="12.75">
      <c r="A198" s="233" t="s">
        <v>117</v>
      </c>
      <c r="B198" s="152" t="s">
        <v>20</v>
      </c>
      <c r="C198" s="153">
        <v>3</v>
      </c>
      <c r="D198" s="154">
        <v>3</v>
      </c>
      <c r="E198" s="155">
        <v>4</v>
      </c>
      <c r="F198" s="154">
        <v>4</v>
      </c>
      <c r="G198" s="154">
        <v>5</v>
      </c>
      <c r="H198" s="156">
        <v>5</v>
      </c>
      <c r="I198" s="154">
        <v>6</v>
      </c>
      <c r="J198" s="157">
        <v>7</v>
      </c>
      <c r="K198" s="154">
        <v>9</v>
      </c>
      <c r="L198" s="154">
        <v>9</v>
      </c>
      <c r="M198" s="124"/>
      <c r="N198" s="124"/>
    </row>
    <row r="199" spans="1:14" ht="13.5" thickBot="1">
      <c r="A199" s="234" t="s">
        <v>113</v>
      </c>
      <c r="B199" s="227" t="s">
        <v>23</v>
      </c>
      <c r="C199" s="208">
        <v>38.5</v>
      </c>
      <c r="D199" s="237">
        <v>46</v>
      </c>
      <c r="E199" s="238">
        <v>52</v>
      </c>
      <c r="F199" s="237">
        <v>56</v>
      </c>
      <c r="G199" s="237">
        <v>60</v>
      </c>
      <c r="H199" s="239">
        <v>62</v>
      </c>
      <c r="I199" s="237">
        <v>68</v>
      </c>
      <c r="J199" s="240">
        <v>70</v>
      </c>
      <c r="K199" s="237">
        <v>75</v>
      </c>
      <c r="L199" s="237">
        <v>76</v>
      </c>
      <c r="M199" s="124"/>
      <c r="N199" s="124"/>
    </row>
    <row r="200" spans="1:14" ht="12.75">
      <c r="A200" s="235" t="s">
        <v>118</v>
      </c>
      <c r="B200" s="173" t="s">
        <v>17</v>
      </c>
      <c r="C200" s="146">
        <v>671</v>
      </c>
      <c r="D200" s="147">
        <v>629</v>
      </c>
      <c r="E200" s="213">
        <v>598</v>
      </c>
      <c r="F200" s="147">
        <v>574</v>
      </c>
      <c r="G200" s="147">
        <v>555</v>
      </c>
      <c r="H200" s="214">
        <v>538</v>
      </c>
      <c r="I200" s="147">
        <v>512</v>
      </c>
      <c r="J200" s="215">
        <v>492</v>
      </c>
      <c r="K200" s="147">
        <v>475</v>
      </c>
      <c r="L200" s="147">
        <v>461</v>
      </c>
      <c r="M200" s="124"/>
      <c r="N200" s="124"/>
    </row>
    <row r="201" spans="1:14" ht="12.75">
      <c r="A201" s="233" t="s">
        <v>119</v>
      </c>
      <c r="B201" s="152" t="s">
        <v>20</v>
      </c>
      <c r="C201" s="153">
        <v>1</v>
      </c>
      <c r="D201" s="154">
        <v>2</v>
      </c>
      <c r="E201" s="155">
        <v>3</v>
      </c>
      <c r="F201" s="154">
        <v>4</v>
      </c>
      <c r="G201" s="154">
        <v>5</v>
      </c>
      <c r="H201" s="156">
        <v>6</v>
      </c>
      <c r="I201" s="154">
        <v>7</v>
      </c>
      <c r="J201" s="157">
        <v>8</v>
      </c>
      <c r="K201" s="154">
        <v>9</v>
      </c>
      <c r="L201" s="154">
        <v>9</v>
      </c>
      <c r="M201" s="124"/>
      <c r="N201" s="124"/>
    </row>
    <row r="202" spans="1:14" ht="13.5" thickBot="1">
      <c r="A202" s="241" t="s">
        <v>113</v>
      </c>
      <c r="B202" s="228" t="s">
        <v>23</v>
      </c>
      <c r="C202" s="160">
        <v>35</v>
      </c>
      <c r="D202" s="161">
        <v>44</v>
      </c>
      <c r="E202" s="162">
        <v>51</v>
      </c>
      <c r="F202" s="161">
        <v>56</v>
      </c>
      <c r="G202" s="161">
        <v>59</v>
      </c>
      <c r="H202" s="163">
        <v>62</v>
      </c>
      <c r="I202" s="161">
        <v>67</v>
      </c>
      <c r="J202" s="164">
        <v>70</v>
      </c>
      <c r="K202" s="161">
        <v>72</v>
      </c>
      <c r="L202" s="161">
        <v>74</v>
      </c>
      <c r="M202" s="124"/>
      <c r="N202" s="124"/>
    </row>
    <row r="203" spans="1:14" ht="13.5" thickBot="1">
      <c r="A203" s="90"/>
      <c r="B203" s="242"/>
      <c r="C203" s="243"/>
      <c r="D203" s="243"/>
      <c r="E203" s="243"/>
      <c r="F203" s="243"/>
      <c r="G203" s="243"/>
      <c r="H203" s="244"/>
      <c r="I203" s="243"/>
      <c r="J203" s="243"/>
      <c r="K203" s="352"/>
      <c r="L203" s="352"/>
      <c r="M203" s="245"/>
      <c r="N203" s="245"/>
    </row>
    <row r="204" spans="1:14" ht="13.5" thickBot="1">
      <c r="A204" s="246"/>
      <c r="B204" s="118" t="s">
        <v>6</v>
      </c>
      <c r="C204" s="119">
        <v>17</v>
      </c>
      <c r="D204" s="120">
        <v>23</v>
      </c>
      <c r="E204" s="120">
        <v>29</v>
      </c>
      <c r="F204" s="188">
        <v>34</v>
      </c>
      <c r="G204" s="188">
        <v>40</v>
      </c>
      <c r="H204" s="189">
        <v>46</v>
      </c>
      <c r="I204" s="188">
        <v>57</v>
      </c>
      <c r="J204" s="190">
        <v>69</v>
      </c>
      <c r="K204" s="359"/>
      <c r="L204" s="354"/>
      <c r="M204" s="116"/>
      <c r="N204" s="116"/>
    </row>
    <row r="205" spans="1:14" ht="15">
      <c r="A205" s="247" t="s">
        <v>120</v>
      </c>
      <c r="B205" s="126" t="s">
        <v>8</v>
      </c>
      <c r="C205" s="192">
        <v>15</v>
      </c>
      <c r="D205" s="128">
        <v>20</v>
      </c>
      <c r="E205" s="128">
        <v>25</v>
      </c>
      <c r="F205" s="128">
        <v>30</v>
      </c>
      <c r="G205" s="128">
        <v>35</v>
      </c>
      <c r="H205" s="129">
        <v>40</v>
      </c>
      <c r="I205" s="128">
        <v>50</v>
      </c>
      <c r="J205" s="355">
        <v>60</v>
      </c>
      <c r="K205" s="343">
        <v>70</v>
      </c>
      <c r="L205" s="343">
        <v>80</v>
      </c>
      <c r="M205" s="116"/>
      <c r="N205" s="116"/>
    </row>
    <row r="206" spans="1:14" ht="13.5" thickBot="1">
      <c r="A206" s="231" t="s">
        <v>29</v>
      </c>
      <c r="B206" s="126" t="s">
        <v>11</v>
      </c>
      <c r="C206" s="108">
        <f>H206*SQRT(C205)/SQRT(40)</f>
        <v>0.3674234614174767</v>
      </c>
      <c r="D206" s="109">
        <f>H206*SQRT(D205)/SQRT(40)</f>
        <v>0.4242640687119285</v>
      </c>
      <c r="E206" s="109">
        <f>H206*SQRT(E205)/SQRT(40)</f>
        <v>0.4743416490252569</v>
      </c>
      <c r="F206" s="109">
        <f>H206*SQRT(F205)/SQRT(40)</f>
        <v>0.5196152422706631</v>
      </c>
      <c r="G206" s="109">
        <f>H206*SQRT(G205)/SQRT(40)</f>
        <v>0.5612486080160912</v>
      </c>
      <c r="H206" s="110">
        <v>0.6</v>
      </c>
      <c r="I206" s="109">
        <f>H206*SQRT(I205)/SQRT(40)</f>
        <v>0.6708203932499368</v>
      </c>
      <c r="J206" s="133">
        <f>H206*SQRT(J205)/SQRT(40)</f>
        <v>0.7348469228349535</v>
      </c>
      <c r="K206" s="109">
        <f>H206*SQRT(K205)/SQRT(40)</f>
        <v>0.7937253933193772</v>
      </c>
      <c r="L206" s="109">
        <f>H206*SQRT(L205)/SQRT(40)</f>
        <v>0.848528137423857</v>
      </c>
      <c r="M206" s="135"/>
      <c r="N206" s="135"/>
    </row>
    <row r="207" spans="1:14" ht="4.5" customHeight="1" thickBot="1">
      <c r="A207" s="232"/>
      <c r="B207" s="140"/>
      <c r="C207" s="194"/>
      <c r="D207" s="142"/>
      <c r="E207" s="142"/>
      <c r="F207" s="142"/>
      <c r="G207" s="142"/>
      <c r="H207" s="143"/>
      <c r="I207" s="142"/>
      <c r="J207" s="142"/>
      <c r="K207" s="142"/>
      <c r="L207" s="142"/>
      <c r="M207" s="138"/>
      <c r="N207" s="138"/>
    </row>
    <row r="208" spans="1:14" ht="12.75">
      <c r="A208" s="248" t="s">
        <v>121</v>
      </c>
      <c r="B208" s="145" t="s">
        <v>17</v>
      </c>
      <c r="C208" s="146">
        <v>297</v>
      </c>
      <c r="D208" s="147">
        <v>282</v>
      </c>
      <c r="E208" s="148">
        <v>270</v>
      </c>
      <c r="F208" s="149">
        <v>261</v>
      </c>
      <c r="G208" s="149">
        <v>253</v>
      </c>
      <c r="H208" s="150">
        <v>246</v>
      </c>
      <c r="I208" s="149">
        <v>235</v>
      </c>
      <c r="J208" s="151">
        <v>225</v>
      </c>
      <c r="K208" s="149">
        <v>217</v>
      </c>
      <c r="L208" s="149">
        <v>211</v>
      </c>
      <c r="M208" s="124"/>
      <c r="N208" s="124"/>
    </row>
    <row r="209" spans="1:14" ht="12.75">
      <c r="A209" s="248" t="s">
        <v>122</v>
      </c>
      <c r="B209" s="152" t="s">
        <v>20</v>
      </c>
      <c r="C209" s="153">
        <v>24</v>
      </c>
      <c r="D209" s="154">
        <v>28</v>
      </c>
      <c r="E209" s="155">
        <v>31</v>
      </c>
      <c r="F209" s="154">
        <v>34</v>
      </c>
      <c r="G209" s="154">
        <v>36</v>
      </c>
      <c r="H209" s="156">
        <v>38</v>
      </c>
      <c r="I209" s="154">
        <v>41</v>
      </c>
      <c r="J209" s="157">
        <v>44</v>
      </c>
      <c r="K209" s="154">
        <v>45</v>
      </c>
      <c r="L209" s="154">
        <v>47</v>
      </c>
      <c r="M209" s="124"/>
      <c r="N209" s="124"/>
    </row>
    <row r="210" spans="1:14" ht="13.5" thickBot="1">
      <c r="A210" s="249"/>
      <c r="B210" s="207" t="s">
        <v>23</v>
      </c>
      <c r="C210" s="208">
        <v>94</v>
      </c>
      <c r="D210" s="161">
        <v>94</v>
      </c>
      <c r="E210" s="162">
        <v>94</v>
      </c>
      <c r="F210" s="161">
        <v>94</v>
      </c>
      <c r="G210" s="161">
        <v>94</v>
      </c>
      <c r="H210" s="163">
        <v>94</v>
      </c>
      <c r="I210" s="161">
        <v>95</v>
      </c>
      <c r="J210" s="164">
        <v>95</v>
      </c>
      <c r="K210" s="161">
        <v>95</v>
      </c>
      <c r="L210" s="161">
        <v>95</v>
      </c>
      <c r="M210" s="124"/>
      <c r="N210" s="124"/>
    </row>
    <row r="211" spans="1:14" ht="12.75">
      <c r="A211" s="250" t="s">
        <v>123</v>
      </c>
      <c r="B211" s="173" t="s">
        <v>17</v>
      </c>
      <c r="C211" s="146">
        <v>341</v>
      </c>
      <c r="D211" s="168">
        <v>322</v>
      </c>
      <c r="E211" s="169">
        <v>308</v>
      </c>
      <c r="F211" s="168">
        <v>296</v>
      </c>
      <c r="G211" s="168">
        <v>287</v>
      </c>
      <c r="H211" s="170">
        <v>280</v>
      </c>
      <c r="I211" s="168">
        <v>267</v>
      </c>
      <c r="J211" s="171">
        <v>257</v>
      </c>
      <c r="K211" s="168">
        <v>249</v>
      </c>
      <c r="L211" s="168">
        <v>242</v>
      </c>
      <c r="M211" s="124"/>
      <c r="N211" s="124"/>
    </row>
    <row r="212" spans="1:14" ht="12.75">
      <c r="A212" s="248" t="s">
        <v>124</v>
      </c>
      <c r="B212" s="152" t="s">
        <v>20</v>
      </c>
      <c r="C212" s="153">
        <v>16</v>
      </c>
      <c r="D212" s="154">
        <v>20</v>
      </c>
      <c r="E212" s="155">
        <v>23</v>
      </c>
      <c r="F212" s="154">
        <v>25</v>
      </c>
      <c r="G212" s="154">
        <v>27</v>
      </c>
      <c r="H212" s="156">
        <v>30</v>
      </c>
      <c r="I212" s="154">
        <v>32</v>
      </c>
      <c r="J212" s="157">
        <v>35</v>
      </c>
      <c r="K212" s="154">
        <v>37</v>
      </c>
      <c r="L212" s="154">
        <v>38</v>
      </c>
      <c r="M212" s="124"/>
      <c r="N212" s="124"/>
    </row>
    <row r="213" spans="1:14" ht="13.5" thickBot="1">
      <c r="A213" s="249"/>
      <c r="B213" s="159" t="s">
        <v>23</v>
      </c>
      <c r="C213" s="160">
        <v>92</v>
      </c>
      <c r="D213" s="161">
        <v>92</v>
      </c>
      <c r="E213" s="162">
        <v>91</v>
      </c>
      <c r="F213" s="161">
        <v>91</v>
      </c>
      <c r="G213" s="161">
        <v>91</v>
      </c>
      <c r="H213" s="163">
        <v>91</v>
      </c>
      <c r="I213" s="161">
        <v>90</v>
      </c>
      <c r="J213" s="164">
        <v>90</v>
      </c>
      <c r="K213" s="161">
        <v>90</v>
      </c>
      <c r="L213" s="161">
        <v>90</v>
      </c>
      <c r="M213" s="124"/>
      <c r="N213" s="124"/>
    </row>
    <row r="214" spans="1:14" ht="12.75">
      <c r="A214" s="250" t="s">
        <v>125</v>
      </c>
      <c r="B214" s="145" t="s">
        <v>17</v>
      </c>
      <c r="C214" s="184">
        <v>524</v>
      </c>
      <c r="D214" s="168">
        <v>479</v>
      </c>
      <c r="E214" s="169">
        <v>444</v>
      </c>
      <c r="F214" s="168">
        <v>416</v>
      </c>
      <c r="G214" s="168">
        <v>392</v>
      </c>
      <c r="H214" s="170">
        <v>371</v>
      </c>
      <c r="I214" s="168">
        <v>337</v>
      </c>
      <c r="J214" s="171">
        <v>308</v>
      </c>
      <c r="K214" s="168">
        <v>284</v>
      </c>
      <c r="L214" s="168">
        <v>264</v>
      </c>
      <c r="M214" s="124"/>
      <c r="N214" s="124"/>
    </row>
    <row r="215" spans="1:14" ht="12.75">
      <c r="A215" s="248" t="s">
        <v>126</v>
      </c>
      <c r="B215" s="152" t="s">
        <v>20</v>
      </c>
      <c r="C215" s="153">
        <v>2</v>
      </c>
      <c r="D215" s="154">
        <v>6</v>
      </c>
      <c r="E215" s="155">
        <v>10</v>
      </c>
      <c r="F215" s="154">
        <v>13</v>
      </c>
      <c r="G215" s="154">
        <v>15</v>
      </c>
      <c r="H215" s="156">
        <v>17</v>
      </c>
      <c r="I215" s="154">
        <v>21</v>
      </c>
      <c r="J215" s="157">
        <v>24</v>
      </c>
      <c r="K215" s="154">
        <v>26</v>
      </c>
      <c r="L215" s="154">
        <v>29</v>
      </c>
      <c r="M215" s="124"/>
      <c r="N215" s="124"/>
    </row>
    <row r="216" spans="1:14" ht="13.5" thickBot="1">
      <c r="A216" s="251" t="s">
        <v>127</v>
      </c>
      <c r="B216" s="207" t="s">
        <v>23</v>
      </c>
      <c r="C216" s="208">
        <v>61</v>
      </c>
      <c r="D216" s="161">
        <v>73</v>
      </c>
      <c r="E216" s="162">
        <v>80</v>
      </c>
      <c r="F216" s="161">
        <v>84</v>
      </c>
      <c r="G216" s="161">
        <v>87</v>
      </c>
      <c r="H216" s="163">
        <v>89</v>
      </c>
      <c r="I216" s="161">
        <v>92</v>
      </c>
      <c r="J216" s="164">
        <v>93</v>
      </c>
      <c r="K216" s="161">
        <v>94</v>
      </c>
      <c r="L216" s="161">
        <v>95</v>
      </c>
      <c r="M216" s="124"/>
      <c r="N216" s="124"/>
    </row>
    <row r="217" spans="1:14" ht="12.75">
      <c r="A217" s="250" t="s">
        <v>128</v>
      </c>
      <c r="B217" s="173" t="s">
        <v>17</v>
      </c>
      <c r="C217" s="174">
        <v>502</v>
      </c>
      <c r="D217" s="199">
        <v>466</v>
      </c>
      <c r="E217" s="199">
        <v>440</v>
      </c>
      <c r="F217" s="199">
        <v>420</v>
      </c>
      <c r="G217" s="199">
        <v>403</v>
      </c>
      <c r="H217" s="200">
        <v>389</v>
      </c>
      <c r="I217" s="199">
        <v>368</v>
      </c>
      <c r="J217" s="201">
        <v>351</v>
      </c>
      <c r="K217" s="199">
        <v>337</v>
      </c>
      <c r="L217" s="199">
        <v>326</v>
      </c>
      <c r="M217" s="116"/>
      <c r="N217" s="116"/>
    </row>
    <row r="218" spans="1:14" ht="12.75">
      <c r="A218" s="248" t="s">
        <v>129</v>
      </c>
      <c r="B218" s="152" t="s">
        <v>20</v>
      </c>
      <c r="C218" s="179">
        <v>4</v>
      </c>
      <c r="D218" s="202">
        <v>7</v>
      </c>
      <c r="E218" s="202">
        <v>9.3</v>
      </c>
      <c r="F218" s="202">
        <v>11.2</v>
      </c>
      <c r="G218" s="202">
        <v>12.8</v>
      </c>
      <c r="H218" s="182">
        <v>14.2</v>
      </c>
      <c r="I218" s="202">
        <v>16.5</v>
      </c>
      <c r="J218" s="203">
        <v>18.4</v>
      </c>
      <c r="K218" s="202">
        <v>20</v>
      </c>
      <c r="L218" s="202">
        <v>21.4</v>
      </c>
      <c r="M218" s="124"/>
      <c r="N218" s="124"/>
    </row>
    <row r="219" spans="1:14" ht="13.5" thickBot="1">
      <c r="A219" s="251" t="s">
        <v>130</v>
      </c>
      <c r="B219" s="159" t="s">
        <v>23</v>
      </c>
      <c r="C219" s="160">
        <v>68.8</v>
      </c>
      <c r="D219" s="205">
        <v>74.4</v>
      </c>
      <c r="E219" s="205">
        <v>78</v>
      </c>
      <c r="F219" s="205">
        <v>80.6</v>
      </c>
      <c r="G219" s="205">
        <v>82.6</v>
      </c>
      <c r="H219" s="163">
        <v>84.1</v>
      </c>
      <c r="I219" s="205">
        <v>86.3</v>
      </c>
      <c r="J219" s="206">
        <v>87.9</v>
      </c>
      <c r="K219" s="205">
        <v>89.1</v>
      </c>
      <c r="L219" s="205">
        <v>90.1</v>
      </c>
      <c r="M219" s="124"/>
      <c r="N219" s="124"/>
    </row>
    <row r="220" spans="1:14" ht="12.75">
      <c r="A220" s="250" t="s">
        <v>131</v>
      </c>
      <c r="B220" s="145" t="s">
        <v>17</v>
      </c>
      <c r="C220" s="184">
        <v>588</v>
      </c>
      <c r="D220" s="168">
        <v>554</v>
      </c>
      <c r="E220" s="169">
        <v>528</v>
      </c>
      <c r="F220" s="168">
        <v>507</v>
      </c>
      <c r="G220" s="168">
        <v>490</v>
      </c>
      <c r="H220" s="170">
        <v>474</v>
      </c>
      <c r="I220" s="168">
        <v>448</v>
      </c>
      <c r="J220" s="171">
        <v>427</v>
      </c>
      <c r="K220" s="168">
        <v>409</v>
      </c>
      <c r="L220" s="168">
        <v>394</v>
      </c>
      <c r="M220" s="124"/>
      <c r="N220" s="124"/>
    </row>
    <row r="221" spans="1:14" ht="12.75">
      <c r="A221" s="248" t="s">
        <v>132</v>
      </c>
      <c r="B221" s="152" t="s">
        <v>20</v>
      </c>
      <c r="C221" s="153">
        <v>3</v>
      </c>
      <c r="D221" s="154">
        <v>5</v>
      </c>
      <c r="E221" s="155">
        <v>6</v>
      </c>
      <c r="F221" s="154">
        <v>7</v>
      </c>
      <c r="G221" s="154">
        <v>8</v>
      </c>
      <c r="H221" s="156">
        <v>9</v>
      </c>
      <c r="I221" s="154">
        <v>10</v>
      </c>
      <c r="J221" s="157">
        <v>11</v>
      </c>
      <c r="K221" s="154">
        <v>12</v>
      </c>
      <c r="L221" s="154">
        <v>13</v>
      </c>
      <c r="M221" s="124"/>
      <c r="N221" s="124"/>
    </row>
    <row r="222" spans="1:14" ht="13.5" thickBot="1">
      <c r="A222" s="226" t="s">
        <v>91</v>
      </c>
      <c r="B222" s="207" t="s">
        <v>23</v>
      </c>
      <c r="C222" s="208">
        <v>44</v>
      </c>
      <c r="D222" s="161">
        <v>56</v>
      </c>
      <c r="E222" s="162">
        <v>63</v>
      </c>
      <c r="F222" s="161">
        <v>68</v>
      </c>
      <c r="G222" s="161">
        <v>71</v>
      </c>
      <c r="H222" s="163">
        <v>74</v>
      </c>
      <c r="I222" s="161">
        <v>78</v>
      </c>
      <c r="J222" s="164">
        <v>81</v>
      </c>
      <c r="K222" s="161">
        <v>83</v>
      </c>
      <c r="L222" s="161">
        <v>85</v>
      </c>
      <c r="M222" s="124"/>
      <c r="N222" s="124"/>
    </row>
    <row r="223" spans="1:14" ht="12.75">
      <c r="A223" s="250" t="s">
        <v>133</v>
      </c>
      <c r="B223" s="173" t="s">
        <v>17</v>
      </c>
      <c r="C223" s="146">
        <v>618</v>
      </c>
      <c r="D223" s="168">
        <v>578</v>
      </c>
      <c r="E223" s="169">
        <v>549</v>
      </c>
      <c r="F223" s="168">
        <v>526</v>
      </c>
      <c r="G223" s="168">
        <v>508</v>
      </c>
      <c r="H223" s="170">
        <v>499</v>
      </c>
      <c r="I223" s="168">
        <v>468</v>
      </c>
      <c r="J223" s="171">
        <v>448</v>
      </c>
      <c r="K223" s="168">
        <v>433</v>
      </c>
      <c r="L223" s="168">
        <v>419</v>
      </c>
      <c r="M223" s="124"/>
      <c r="N223" s="124"/>
    </row>
    <row r="224" spans="1:14" ht="12.75">
      <c r="A224" s="248" t="s">
        <v>134</v>
      </c>
      <c r="B224" s="152" t="s">
        <v>20</v>
      </c>
      <c r="C224" s="153">
        <v>1</v>
      </c>
      <c r="D224" s="154">
        <v>3</v>
      </c>
      <c r="E224" s="155">
        <v>5</v>
      </c>
      <c r="F224" s="154">
        <v>6</v>
      </c>
      <c r="G224" s="154">
        <v>7</v>
      </c>
      <c r="H224" s="156">
        <v>8</v>
      </c>
      <c r="I224" s="154">
        <v>9</v>
      </c>
      <c r="J224" s="157">
        <v>10</v>
      </c>
      <c r="K224" s="154">
        <v>11</v>
      </c>
      <c r="L224" s="154">
        <v>12</v>
      </c>
      <c r="M224" s="124"/>
      <c r="N224" s="124"/>
    </row>
    <row r="225" spans="1:14" ht="13.5" thickBot="1">
      <c r="A225" s="226" t="s">
        <v>91</v>
      </c>
      <c r="B225" s="159" t="s">
        <v>23</v>
      </c>
      <c r="C225" s="160">
        <v>46</v>
      </c>
      <c r="D225" s="161">
        <v>54</v>
      </c>
      <c r="E225" s="162">
        <v>60</v>
      </c>
      <c r="F225" s="161">
        <v>64</v>
      </c>
      <c r="G225" s="161">
        <v>67</v>
      </c>
      <c r="H225" s="163">
        <v>70</v>
      </c>
      <c r="I225" s="161">
        <v>73</v>
      </c>
      <c r="J225" s="164">
        <v>76</v>
      </c>
      <c r="K225" s="161">
        <v>78</v>
      </c>
      <c r="L225" s="161">
        <v>80</v>
      </c>
      <c r="M225" s="124"/>
      <c r="N225" s="124"/>
    </row>
    <row r="226" spans="1:14" ht="12.75">
      <c r="A226" s="250" t="s">
        <v>135</v>
      </c>
      <c r="B226" s="145" t="s">
        <v>17</v>
      </c>
      <c r="C226" s="184">
        <v>652</v>
      </c>
      <c r="D226" s="168">
        <v>616</v>
      </c>
      <c r="E226" s="169">
        <v>588</v>
      </c>
      <c r="F226" s="168">
        <v>565</v>
      </c>
      <c r="G226" s="168">
        <v>546</v>
      </c>
      <c r="H226" s="170">
        <v>537</v>
      </c>
      <c r="I226" s="168">
        <v>501</v>
      </c>
      <c r="J226" s="171">
        <v>478</v>
      </c>
      <c r="K226" s="168">
        <v>459</v>
      </c>
      <c r="L226" s="168">
        <v>442</v>
      </c>
      <c r="M226" s="124"/>
      <c r="N226" s="124"/>
    </row>
    <row r="227" spans="1:14" ht="12.75">
      <c r="A227" s="248" t="s">
        <v>136</v>
      </c>
      <c r="B227" s="152" t="s">
        <v>20</v>
      </c>
      <c r="C227" s="153">
        <v>2</v>
      </c>
      <c r="D227" s="154">
        <v>3</v>
      </c>
      <c r="E227" s="155">
        <v>4</v>
      </c>
      <c r="F227" s="154">
        <v>5</v>
      </c>
      <c r="G227" s="154">
        <v>5</v>
      </c>
      <c r="H227" s="156">
        <v>6</v>
      </c>
      <c r="I227" s="154">
        <v>7</v>
      </c>
      <c r="J227" s="157">
        <v>7</v>
      </c>
      <c r="K227" s="154">
        <v>8</v>
      </c>
      <c r="L227" s="154">
        <v>9</v>
      </c>
      <c r="M227" s="124"/>
      <c r="N227" s="124"/>
    </row>
    <row r="228" spans="1:14" ht="13.5" thickBot="1">
      <c r="A228" s="226" t="s">
        <v>91</v>
      </c>
      <c r="B228" s="227" t="s">
        <v>23</v>
      </c>
      <c r="C228" s="208">
        <v>37</v>
      </c>
      <c r="D228" s="161">
        <v>46</v>
      </c>
      <c r="E228" s="162">
        <v>53</v>
      </c>
      <c r="F228" s="161">
        <v>57</v>
      </c>
      <c r="G228" s="161">
        <v>61</v>
      </c>
      <c r="H228" s="163">
        <v>64</v>
      </c>
      <c r="I228" s="161">
        <v>68</v>
      </c>
      <c r="J228" s="164">
        <v>71</v>
      </c>
      <c r="K228" s="161">
        <v>74</v>
      </c>
      <c r="L228" s="161">
        <v>75</v>
      </c>
      <c r="M228" s="124"/>
      <c r="N228" s="124"/>
    </row>
    <row r="229" spans="1:14" ht="12.75">
      <c r="A229" s="250" t="s">
        <v>137</v>
      </c>
      <c r="B229" s="173" t="s">
        <v>17</v>
      </c>
      <c r="C229" s="146">
        <v>675</v>
      </c>
      <c r="D229" s="147">
        <v>637</v>
      </c>
      <c r="E229" s="213">
        <v>618</v>
      </c>
      <c r="F229" s="147">
        <v>596</v>
      </c>
      <c r="G229" s="147">
        <v>586</v>
      </c>
      <c r="H229" s="214">
        <v>580</v>
      </c>
      <c r="I229" s="147">
        <v>561</v>
      </c>
      <c r="J229" s="215">
        <v>521</v>
      </c>
      <c r="K229" s="147">
        <v>505</v>
      </c>
      <c r="L229" s="147">
        <v>492</v>
      </c>
      <c r="M229" s="124"/>
      <c r="N229" s="124"/>
    </row>
    <row r="230" spans="1:14" ht="12.75">
      <c r="A230" s="248" t="s">
        <v>138</v>
      </c>
      <c r="B230" s="152" t="s">
        <v>20</v>
      </c>
      <c r="C230" s="153">
        <v>1</v>
      </c>
      <c r="D230" s="154">
        <v>2</v>
      </c>
      <c r="E230" s="155">
        <v>3</v>
      </c>
      <c r="F230" s="154">
        <v>4</v>
      </c>
      <c r="G230" s="154">
        <v>5</v>
      </c>
      <c r="H230" s="156">
        <v>6</v>
      </c>
      <c r="I230" s="154">
        <v>6</v>
      </c>
      <c r="J230" s="157">
        <v>8</v>
      </c>
      <c r="K230" s="154">
        <v>9</v>
      </c>
      <c r="L230" s="154">
        <v>10</v>
      </c>
      <c r="M230" s="124"/>
      <c r="N230" s="124"/>
    </row>
    <row r="231" spans="1:14" ht="13.5" thickBot="1">
      <c r="A231" s="226" t="s">
        <v>91</v>
      </c>
      <c r="B231" s="228" t="s">
        <v>23</v>
      </c>
      <c r="C231" s="160">
        <v>35</v>
      </c>
      <c r="D231" s="161">
        <v>42</v>
      </c>
      <c r="E231" s="162">
        <v>47</v>
      </c>
      <c r="F231" s="161">
        <v>51</v>
      </c>
      <c r="G231" s="161">
        <v>54</v>
      </c>
      <c r="H231" s="163">
        <v>57</v>
      </c>
      <c r="I231" s="161">
        <v>59</v>
      </c>
      <c r="J231" s="164">
        <v>64</v>
      </c>
      <c r="K231" s="161">
        <v>66</v>
      </c>
      <c r="L231" s="161">
        <v>68</v>
      </c>
      <c r="M231" s="124"/>
      <c r="N231" s="124"/>
    </row>
    <row r="232" spans="1:14" ht="13.5" thickBot="1">
      <c r="A232" s="88"/>
      <c r="B232" s="115"/>
      <c r="C232" s="116"/>
      <c r="D232" s="87"/>
      <c r="E232" s="87"/>
      <c r="F232" s="87"/>
      <c r="G232" s="87"/>
      <c r="H232" s="117"/>
      <c r="I232" s="87"/>
      <c r="J232" s="87"/>
      <c r="K232" s="352"/>
      <c r="L232" s="352"/>
      <c r="M232" s="87"/>
      <c r="N232" s="87"/>
    </row>
    <row r="233" spans="1:14" ht="13.5" thickBot="1">
      <c r="A233" s="252"/>
      <c r="B233" s="118" t="s">
        <v>6</v>
      </c>
      <c r="C233" s="119">
        <v>20</v>
      </c>
      <c r="D233" s="120">
        <v>25</v>
      </c>
      <c r="E233" s="120">
        <v>32</v>
      </c>
      <c r="F233" s="188">
        <v>38</v>
      </c>
      <c r="G233" s="188">
        <v>40</v>
      </c>
      <c r="H233" s="189">
        <v>51</v>
      </c>
      <c r="I233" s="188">
        <v>63</v>
      </c>
      <c r="J233" s="351">
        <v>76</v>
      </c>
      <c r="K233" s="353"/>
      <c r="L233" s="354"/>
      <c r="M233" s="116"/>
      <c r="N233" s="116"/>
    </row>
    <row r="234" spans="1:14" ht="15">
      <c r="A234" s="253" t="s">
        <v>139</v>
      </c>
      <c r="B234" s="126" t="s">
        <v>8</v>
      </c>
      <c r="C234" s="192">
        <v>15</v>
      </c>
      <c r="D234" s="128">
        <v>20</v>
      </c>
      <c r="E234" s="128">
        <v>25</v>
      </c>
      <c r="F234" s="128">
        <v>30</v>
      </c>
      <c r="G234" s="128">
        <v>35</v>
      </c>
      <c r="H234" s="129">
        <v>40</v>
      </c>
      <c r="I234" s="128">
        <v>50</v>
      </c>
      <c r="J234" s="355">
        <v>60</v>
      </c>
      <c r="K234" s="343">
        <v>70</v>
      </c>
      <c r="L234" s="343">
        <v>80</v>
      </c>
      <c r="M234" s="116"/>
      <c r="N234" s="116"/>
    </row>
    <row r="235" spans="1:14" ht="13.5" thickBot="1">
      <c r="A235" s="254" t="s">
        <v>140</v>
      </c>
      <c r="B235" s="126" t="s">
        <v>11</v>
      </c>
      <c r="C235" s="108">
        <f>H235*SQRT(C234)/SQRT(40)</f>
        <v>0.4898979485566356</v>
      </c>
      <c r="D235" s="109">
        <f>H235*SQRT(D234)/SQRT(40)</f>
        <v>0.565685424949238</v>
      </c>
      <c r="E235" s="109">
        <f>H235*SQRT(E234)/SQRT(40)</f>
        <v>0.6324555320336759</v>
      </c>
      <c r="F235" s="109">
        <f>H235*SQRT(F234)/SQRT(40)</f>
        <v>0.6928203230275509</v>
      </c>
      <c r="G235" s="109">
        <f>H235*SQRT(G234)/SQRT(40)</f>
        <v>0.7483314773547882</v>
      </c>
      <c r="H235" s="110">
        <v>0.8</v>
      </c>
      <c r="I235" s="109">
        <f>H235*SQRT(I234)/SQRT(40)</f>
        <v>0.8944271909999159</v>
      </c>
      <c r="J235" s="133">
        <f>H235*SQRT(J234)/SQRT(40)</f>
        <v>0.9797958971132712</v>
      </c>
      <c r="K235" s="109">
        <f>H235*SQRT(K234)/SQRT(40)</f>
        <v>1.058300524425836</v>
      </c>
      <c r="L235" s="109">
        <f>H235*SQRT(L234)/SQRT(40)</f>
        <v>1.131370849898476</v>
      </c>
      <c r="M235" s="135"/>
      <c r="N235" s="135"/>
    </row>
    <row r="236" spans="1:14" ht="4.5" customHeight="1" thickBot="1">
      <c r="A236" s="255"/>
      <c r="B236" s="140"/>
      <c r="C236" s="194"/>
      <c r="D236" s="142"/>
      <c r="E236" s="142"/>
      <c r="F236" s="142"/>
      <c r="G236" s="142"/>
      <c r="H236" s="143"/>
      <c r="I236" s="142"/>
      <c r="J236" s="142"/>
      <c r="K236" s="142"/>
      <c r="L236" s="142"/>
      <c r="M236" s="138"/>
      <c r="N236" s="138"/>
    </row>
    <row r="237" spans="1:14" ht="12.75">
      <c r="A237" s="256" t="s">
        <v>141</v>
      </c>
      <c r="B237" s="145" t="s">
        <v>17</v>
      </c>
      <c r="C237" s="146">
        <v>353</v>
      </c>
      <c r="D237" s="147">
        <v>327</v>
      </c>
      <c r="E237" s="148">
        <v>307</v>
      </c>
      <c r="F237" s="149">
        <v>290</v>
      </c>
      <c r="G237" s="149">
        <v>264</v>
      </c>
      <c r="H237" s="150">
        <v>244</v>
      </c>
      <c r="I237" s="149">
        <v>228</v>
      </c>
      <c r="J237" s="151">
        <v>214</v>
      </c>
      <c r="K237" s="149">
        <v>202</v>
      </c>
      <c r="L237" s="149">
        <v>191</v>
      </c>
      <c r="M237" s="124"/>
      <c r="N237" s="124"/>
    </row>
    <row r="238" spans="1:14" ht="12.75">
      <c r="A238" s="256" t="s">
        <v>142</v>
      </c>
      <c r="B238" s="152" t="s">
        <v>20</v>
      </c>
      <c r="C238" s="153">
        <v>21</v>
      </c>
      <c r="D238" s="154">
        <v>26</v>
      </c>
      <c r="E238" s="155">
        <v>29</v>
      </c>
      <c r="F238" s="154">
        <v>32</v>
      </c>
      <c r="G238" s="154">
        <v>36</v>
      </c>
      <c r="H238" s="156">
        <v>39</v>
      </c>
      <c r="I238" s="154">
        <v>42</v>
      </c>
      <c r="J238" s="157">
        <v>44</v>
      </c>
      <c r="K238" s="154">
        <v>46</v>
      </c>
      <c r="L238" s="154">
        <v>48</v>
      </c>
      <c r="M238" s="124"/>
      <c r="N238" s="124"/>
    </row>
    <row r="239" spans="1:14" ht="13.5" thickBot="1">
      <c r="A239" s="257"/>
      <c r="B239" s="207" t="s">
        <v>23</v>
      </c>
      <c r="C239" s="208">
        <v>88</v>
      </c>
      <c r="D239" s="161">
        <v>91</v>
      </c>
      <c r="E239" s="162">
        <v>92</v>
      </c>
      <c r="F239" s="161">
        <v>93</v>
      </c>
      <c r="G239" s="161">
        <v>95</v>
      </c>
      <c r="H239" s="163">
        <v>95</v>
      </c>
      <c r="I239" s="161">
        <v>96</v>
      </c>
      <c r="J239" s="164">
        <v>97</v>
      </c>
      <c r="K239" s="161">
        <v>97</v>
      </c>
      <c r="L239" s="161">
        <v>97</v>
      </c>
      <c r="M239" s="124"/>
      <c r="N239" s="124"/>
    </row>
    <row r="240" spans="1:14" ht="12.75">
      <c r="A240" s="258" t="s">
        <v>143</v>
      </c>
      <c r="B240" s="173" t="s">
        <v>17</v>
      </c>
      <c r="C240" s="146">
        <v>407</v>
      </c>
      <c r="D240" s="168">
        <v>367</v>
      </c>
      <c r="E240" s="169">
        <v>338</v>
      </c>
      <c r="F240" s="168">
        <v>317</v>
      </c>
      <c r="G240" s="168">
        <v>300</v>
      </c>
      <c r="H240" s="170">
        <v>286</v>
      </c>
      <c r="I240" s="168">
        <v>264</v>
      </c>
      <c r="J240" s="171">
        <v>247</v>
      </c>
      <c r="K240" s="168">
        <v>233</v>
      </c>
      <c r="L240" s="168">
        <v>223</v>
      </c>
      <c r="M240" s="124"/>
      <c r="N240" s="124"/>
    </row>
    <row r="241" spans="1:14" ht="12.75">
      <c r="A241" s="256" t="s">
        <v>144</v>
      </c>
      <c r="B241" s="152" t="s">
        <v>20</v>
      </c>
      <c r="C241" s="153">
        <v>18</v>
      </c>
      <c r="D241" s="154">
        <v>23</v>
      </c>
      <c r="E241" s="155">
        <v>27</v>
      </c>
      <c r="F241" s="154">
        <v>29</v>
      </c>
      <c r="G241" s="154">
        <v>32</v>
      </c>
      <c r="H241" s="156">
        <v>34</v>
      </c>
      <c r="I241" s="154">
        <v>38</v>
      </c>
      <c r="J241" s="157">
        <v>41</v>
      </c>
      <c r="K241" s="154">
        <v>43</v>
      </c>
      <c r="L241" s="154">
        <v>45</v>
      </c>
      <c r="M241" s="124"/>
      <c r="N241" s="124"/>
    </row>
    <row r="242" spans="1:14" ht="13.5" thickBot="1">
      <c r="A242" s="257"/>
      <c r="B242" s="159" t="s">
        <v>23</v>
      </c>
      <c r="C242" s="160">
        <v>82</v>
      </c>
      <c r="D242" s="161">
        <v>86</v>
      </c>
      <c r="E242" s="162">
        <v>89</v>
      </c>
      <c r="F242" s="161">
        <v>90</v>
      </c>
      <c r="G242" s="161">
        <v>92</v>
      </c>
      <c r="H242" s="163">
        <v>93</v>
      </c>
      <c r="I242" s="161">
        <v>94</v>
      </c>
      <c r="J242" s="164">
        <v>95</v>
      </c>
      <c r="K242" s="161">
        <v>95</v>
      </c>
      <c r="L242" s="161">
        <v>96</v>
      </c>
      <c r="M242" s="124"/>
      <c r="N242" s="124"/>
    </row>
    <row r="243" spans="1:14" ht="12.75">
      <c r="A243" s="258" t="s">
        <v>145</v>
      </c>
      <c r="B243" s="145" t="s">
        <v>17</v>
      </c>
      <c r="C243" s="184">
        <v>569</v>
      </c>
      <c r="D243" s="168">
        <v>524</v>
      </c>
      <c r="E243" s="169">
        <v>483</v>
      </c>
      <c r="F243" s="168">
        <v>446</v>
      </c>
      <c r="G243" s="168">
        <v>415</v>
      </c>
      <c r="H243" s="170">
        <v>390</v>
      </c>
      <c r="I243" s="168">
        <v>366</v>
      </c>
      <c r="J243" s="171">
        <v>342</v>
      </c>
      <c r="K243" s="168">
        <v>327</v>
      </c>
      <c r="L243" s="168">
        <v>312</v>
      </c>
      <c r="M243" s="124"/>
      <c r="N243" s="124"/>
    </row>
    <row r="244" spans="1:14" ht="12.75">
      <c r="A244" s="256" t="s">
        <v>146</v>
      </c>
      <c r="B244" s="152" t="s">
        <v>20</v>
      </c>
      <c r="C244" s="153">
        <v>7</v>
      </c>
      <c r="D244" s="154">
        <v>9</v>
      </c>
      <c r="E244" s="155">
        <v>11</v>
      </c>
      <c r="F244" s="154">
        <v>13</v>
      </c>
      <c r="G244" s="154">
        <v>14</v>
      </c>
      <c r="H244" s="156">
        <v>15</v>
      </c>
      <c r="I244" s="154">
        <v>17</v>
      </c>
      <c r="J244" s="157">
        <v>18</v>
      </c>
      <c r="K244" s="154">
        <v>19</v>
      </c>
      <c r="L244" s="154">
        <v>20</v>
      </c>
      <c r="M244" s="124"/>
      <c r="N244" s="124"/>
    </row>
    <row r="245" spans="1:14" ht="13.5" thickBot="1">
      <c r="A245" s="259" t="s">
        <v>127</v>
      </c>
      <c r="B245" s="207" t="s">
        <v>23</v>
      </c>
      <c r="C245" s="208">
        <v>39</v>
      </c>
      <c r="D245" s="161">
        <v>52</v>
      </c>
      <c r="E245" s="162">
        <v>61</v>
      </c>
      <c r="F245" s="161">
        <v>67</v>
      </c>
      <c r="G245" s="161">
        <v>71</v>
      </c>
      <c r="H245" s="163">
        <v>75</v>
      </c>
      <c r="I245" s="161">
        <v>79</v>
      </c>
      <c r="J245" s="164">
        <v>82</v>
      </c>
      <c r="K245" s="161">
        <v>84</v>
      </c>
      <c r="L245" s="161">
        <v>86</v>
      </c>
      <c r="M245" s="124"/>
      <c r="N245" s="124"/>
    </row>
    <row r="246" spans="1:14" ht="12.75">
      <c r="A246" s="258" t="s">
        <v>147</v>
      </c>
      <c r="B246" s="173" t="s">
        <v>17</v>
      </c>
      <c r="C246" s="174">
        <v>589</v>
      </c>
      <c r="D246" s="199">
        <v>545</v>
      </c>
      <c r="E246" s="199">
        <v>516</v>
      </c>
      <c r="F246" s="199">
        <v>490</v>
      </c>
      <c r="G246" s="199">
        <v>468</v>
      </c>
      <c r="H246" s="200">
        <v>456</v>
      </c>
      <c r="I246" s="199">
        <v>416</v>
      </c>
      <c r="J246" s="201">
        <v>390</v>
      </c>
      <c r="K246" s="199">
        <v>368</v>
      </c>
      <c r="L246" s="199">
        <v>349</v>
      </c>
      <c r="M246" s="116"/>
      <c r="N246" s="116"/>
    </row>
    <row r="247" spans="1:14" ht="12.75">
      <c r="A247" s="256" t="s">
        <v>148</v>
      </c>
      <c r="B247" s="152" t="s">
        <v>20</v>
      </c>
      <c r="C247" s="179">
        <v>7</v>
      </c>
      <c r="D247" s="260">
        <v>9</v>
      </c>
      <c r="E247" s="260">
        <v>11</v>
      </c>
      <c r="F247" s="260">
        <v>12</v>
      </c>
      <c r="G247" s="260">
        <v>13</v>
      </c>
      <c r="H247" s="261">
        <v>14</v>
      </c>
      <c r="I247" s="260">
        <v>16</v>
      </c>
      <c r="J247" s="262">
        <v>18</v>
      </c>
      <c r="K247" s="260">
        <v>19</v>
      </c>
      <c r="L247" s="260">
        <v>20</v>
      </c>
      <c r="M247" s="116"/>
      <c r="N247" s="116"/>
    </row>
    <row r="248" spans="1:14" ht="13.5" thickBot="1">
      <c r="A248" s="263" t="s">
        <v>149</v>
      </c>
      <c r="B248" s="159" t="s">
        <v>23</v>
      </c>
      <c r="C248" s="160">
        <v>35</v>
      </c>
      <c r="D248" s="264">
        <v>48</v>
      </c>
      <c r="E248" s="264">
        <v>54</v>
      </c>
      <c r="F248" s="264">
        <v>59</v>
      </c>
      <c r="G248" s="264">
        <v>63</v>
      </c>
      <c r="H248" s="265">
        <v>66</v>
      </c>
      <c r="I248" s="264">
        <v>70</v>
      </c>
      <c r="J248" s="266">
        <v>74</v>
      </c>
      <c r="K248" s="264">
        <v>77</v>
      </c>
      <c r="L248" s="264">
        <v>79</v>
      </c>
      <c r="M248" s="116"/>
      <c r="N248" s="116"/>
    </row>
    <row r="249" spans="1:14" ht="12.75">
      <c r="A249" s="258" t="s">
        <v>150</v>
      </c>
      <c r="B249" s="145" t="s">
        <v>17</v>
      </c>
      <c r="C249" s="184">
        <v>646</v>
      </c>
      <c r="D249" s="168">
        <v>599</v>
      </c>
      <c r="E249" s="169">
        <v>561</v>
      </c>
      <c r="F249" s="168">
        <v>531</v>
      </c>
      <c r="G249" s="168">
        <v>506</v>
      </c>
      <c r="H249" s="170">
        <v>483</v>
      </c>
      <c r="I249" s="168">
        <v>446</v>
      </c>
      <c r="J249" s="171">
        <v>415</v>
      </c>
      <c r="K249" s="168">
        <v>391</v>
      </c>
      <c r="L249" s="168">
        <v>369</v>
      </c>
      <c r="M249" s="124"/>
      <c r="N249" s="124"/>
    </row>
    <row r="250" spans="1:14" ht="12.75">
      <c r="A250" s="256" t="s">
        <v>151</v>
      </c>
      <c r="B250" s="152" t="s">
        <v>20</v>
      </c>
      <c r="C250" s="153">
        <v>4</v>
      </c>
      <c r="D250" s="154">
        <v>6</v>
      </c>
      <c r="E250" s="155">
        <v>7</v>
      </c>
      <c r="F250" s="154">
        <v>8</v>
      </c>
      <c r="G250" s="154">
        <v>9</v>
      </c>
      <c r="H250" s="156">
        <v>10</v>
      </c>
      <c r="I250" s="154">
        <v>12</v>
      </c>
      <c r="J250" s="157">
        <v>12</v>
      </c>
      <c r="K250" s="154">
        <v>14</v>
      </c>
      <c r="L250" s="154">
        <v>15</v>
      </c>
      <c r="M250" s="124"/>
      <c r="N250" s="124"/>
    </row>
    <row r="251" spans="1:14" ht="13.5" thickBot="1">
      <c r="A251" s="257" t="s">
        <v>130</v>
      </c>
      <c r="B251" s="159" t="s">
        <v>23</v>
      </c>
      <c r="C251" s="160">
        <v>25</v>
      </c>
      <c r="D251" s="161">
        <v>40</v>
      </c>
      <c r="E251" s="162">
        <v>47</v>
      </c>
      <c r="F251" s="161">
        <v>53</v>
      </c>
      <c r="G251" s="161">
        <v>57</v>
      </c>
      <c r="H251" s="163">
        <v>59</v>
      </c>
      <c r="I251" s="161">
        <v>67</v>
      </c>
      <c r="J251" s="164">
        <v>69</v>
      </c>
      <c r="K251" s="161">
        <v>73</v>
      </c>
      <c r="L251" s="161">
        <v>76</v>
      </c>
      <c r="M251" s="124"/>
      <c r="N251" s="124"/>
    </row>
    <row r="252" spans="1:14" ht="12.75">
      <c r="A252" s="258" t="s">
        <v>152</v>
      </c>
      <c r="B252" s="173" t="s">
        <v>17</v>
      </c>
      <c r="C252" s="146">
        <v>650</v>
      </c>
      <c r="D252" s="168">
        <v>602</v>
      </c>
      <c r="E252" s="169">
        <v>567</v>
      </c>
      <c r="F252" s="168">
        <v>540</v>
      </c>
      <c r="G252" s="168">
        <v>518</v>
      </c>
      <c r="H252" s="170">
        <v>500</v>
      </c>
      <c r="I252" s="168">
        <v>470</v>
      </c>
      <c r="J252" s="171">
        <v>448</v>
      </c>
      <c r="K252" s="168">
        <v>430</v>
      </c>
      <c r="L252" s="168">
        <v>415</v>
      </c>
      <c r="M252" s="124"/>
      <c r="N252" s="124"/>
    </row>
    <row r="253" spans="1:14" ht="12.75">
      <c r="A253" s="256" t="s">
        <v>153</v>
      </c>
      <c r="B253" s="152" t="s">
        <v>20</v>
      </c>
      <c r="C253" s="153">
        <v>4</v>
      </c>
      <c r="D253" s="154">
        <v>7</v>
      </c>
      <c r="E253" s="155">
        <v>9</v>
      </c>
      <c r="F253" s="154">
        <v>11</v>
      </c>
      <c r="G253" s="154">
        <v>13</v>
      </c>
      <c r="H253" s="156">
        <v>14</v>
      </c>
      <c r="I253" s="154">
        <v>16</v>
      </c>
      <c r="J253" s="157">
        <v>18</v>
      </c>
      <c r="K253" s="154">
        <v>20</v>
      </c>
      <c r="L253" s="154">
        <v>21</v>
      </c>
      <c r="M253" s="124"/>
      <c r="N253" s="124"/>
    </row>
    <row r="254" spans="1:14" ht="13.5" thickBot="1">
      <c r="A254" s="257" t="s">
        <v>130</v>
      </c>
      <c r="B254" s="159" t="s">
        <v>23</v>
      </c>
      <c r="C254" s="160">
        <v>45</v>
      </c>
      <c r="D254" s="161">
        <v>53</v>
      </c>
      <c r="E254" s="162">
        <v>59</v>
      </c>
      <c r="F254" s="161">
        <v>63</v>
      </c>
      <c r="G254" s="161">
        <v>67</v>
      </c>
      <c r="H254" s="163">
        <v>69</v>
      </c>
      <c r="I254" s="161">
        <v>73</v>
      </c>
      <c r="J254" s="164">
        <v>76</v>
      </c>
      <c r="K254" s="161">
        <v>78</v>
      </c>
      <c r="L254" s="161">
        <v>80</v>
      </c>
      <c r="M254" s="124"/>
      <c r="N254" s="124"/>
    </row>
    <row r="255" spans="1:14" ht="13.5" thickBot="1">
      <c r="A255" s="258" t="s">
        <v>154</v>
      </c>
      <c r="B255" s="267" t="s">
        <v>17</v>
      </c>
      <c r="C255" s="268">
        <v>723</v>
      </c>
      <c r="D255" s="168">
        <v>678</v>
      </c>
      <c r="E255" s="169">
        <v>643</v>
      </c>
      <c r="F255" s="168">
        <v>614</v>
      </c>
      <c r="G255" s="168">
        <v>590</v>
      </c>
      <c r="H255" s="170">
        <v>569</v>
      </c>
      <c r="I255" s="168">
        <v>534</v>
      </c>
      <c r="J255" s="171">
        <v>506</v>
      </c>
      <c r="K255" s="168">
        <v>482</v>
      </c>
      <c r="L255" s="168">
        <v>461</v>
      </c>
      <c r="M255" s="124"/>
      <c r="N255" s="124"/>
    </row>
    <row r="256" spans="1:14" ht="12.75">
      <c r="A256" s="256" t="s">
        <v>155</v>
      </c>
      <c r="B256" s="269" t="s">
        <v>20</v>
      </c>
      <c r="C256" s="270">
        <v>3</v>
      </c>
      <c r="D256" s="154">
        <v>4</v>
      </c>
      <c r="E256" s="155">
        <v>5</v>
      </c>
      <c r="F256" s="154">
        <v>5</v>
      </c>
      <c r="G256" s="154">
        <v>6</v>
      </c>
      <c r="H256" s="156">
        <v>7</v>
      </c>
      <c r="I256" s="154">
        <v>7</v>
      </c>
      <c r="J256" s="157">
        <v>8</v>
      </c>
      <c r="K256" s="154">
        <v>9</v>
      </c>
      <c r="L256" s="154">
        <v>9</v>
      </c>
      <c r="M256" s="124"/>
      <c r="N256" s="124"/>
    </row>
    <row r="257" spans="1:14" ht="13.5" thickBot="1">
      <c r="A257" s="257" t="s">
        <v>130</v>
      </c>
      <c r="B257" s="227" t="s">
        <v>23</v>
      </c>
      <c r="C257" s="208">
        <v>21</v>
      </c>
      <c r="D257" s="161">
        <v>30</v>
      </c>
      <c r="E257" s="162">
        <v>36</v>
      </c>
      <c r="F257" s="161">
        <v>40</v>
      </c>
      <c r="G257" s="161">
        <v>44</v>
      </c>
      <c r="H257" s="163">
        <v>47</v>
      </c>
      <c r="I257" s="161">
        <v>51</v>
      </c>
      <c r="J257" s="164">
        <v>55</v>
      </c>
      <c r="K257" s="161">
        <v>57</v>
      </c>
      <c r="L257" s="161">
        <v>60</v>
      </c>
      <c r="M257" s="124"/>
      <c r="N257" s="124"/>
    </row>
    <row r="258" spans="1:14" ht="12.75">
      <c r="A258" s="258" t="s">
        <v>156</v>
      </c>
      <c r="B258" s="173" t="s">
        <v>17</v>
      </c>
      <c r="C258" s="146">
        <v>711</v>
      </c>
      <c r="D258" s="147">
        <v>672</v>
      </c>
      <c r="E258" s="213">
        <v>642</v>
      </c>
      <c r="F258" s="147">
        <v>619</v>
      </c>
      <c r="G258" s="147">
        <v>595</v>
      </c>
      <c r="H258" s="214">
        <v>573</v>
      </c>
      <c r="I258" s="147">
        <v>553</v>
      </c>
      <c r="J258" s="215">
        <v>539</v>
      </c>
      <c r="K258" s="147">
        <v>523</v>
      </c>
      <c r="L258" s="147">
        <v>509</v>
      </c>
      <c r="M258" s="124"/>
      <c r="N258" s="124"/>
    </row>
    <row r="259" spans="1:14" ht="12.75">
      <c r="A259" s="256" t="s">
        <v>157</v>
      </c>
      <c r="B259" s="152" t="s">
        <v>20</v>
      </c>
      <c r="C259" s="153">
        <v>1</v>
      </c>
      <c r="D259" s="154">
        <v>3</v>
      </c>
      <c r="E259" s="155">
        <v>4</v>
      </c>
      <c r="F259" s="154">
        <v>5</v>
      </c>
      <c r="G259" s="154">
        <v>6</v>
      </c>
      <c r="H259" s="156">
        <v>7</v>
      </c>
      <c r="I259" s="154">
        <v>8</v>
      </c>
      <c r="J259" s="157">
        <v>9</v>
      </c>
      <c r="K259" s="154">
        <v>10</v>
      </c>
      <c r="L259" s="154">
        <v>11</v>
      </c>
      <c r="M259" s="124"/>
      <c r="N259" s="124"/>
    </row>
    <row r="260" spans="1:14" ht="13.5" thickBot="1">
      <c r="A260" s="257" t="s">
        <v>130</v>
      </c>
      <c r="B260" s="228" t="s">
        <v>23</v>
      </c>
      <c r="C260" s="160">
        <v>34</v>
      </c>
      <c r="D260" s="161">
        <v>42</v>
      </c>
      <c r="E260" s="162">
        <v>48</v>
      </c>
      <c r="F260" s="161">
        <v>52</v>
      </c>
      <c r="G260" s="161">
        <v>55</v>
      </c>
      <c r="H260" s="163">
        <v>58</v>
      </c>
      <c r="I260" s="161">
        <v>62</v>
      </c>
      <c r="J260" s="164">
        <v>65</v>
      </c>
      <c r="K260" s="154">
        <v>10</v>
      </c>
      <c r="L260" s="154">
        <v>11</v>
      </c>
      <c r="M260" s="124"/>
      <c r="N260" s="124"/>
    </row>
    <row r="261" spans="1:14" ht="13.5" thickBot="1">
      <c r="A261" s="271"/>
      <c r="B261" s="115"/>
      <c r="C261" s="116"/>
      <c r="D261" s="87"/>
      <c r="E261" s="87"/>
      <c r="F261" s="87"/>
      <c r="G261" s="87"/>
      <c r="H261" s="117"/>
      <c r="I261" s="87"/>
      <c r="J261" s="87"/>
      <c r="K261" s="356"/>
      <c r="L261" s="356"/>
      <c r="M261" s="87"/>
      <c r="N261" s="87"/>
    </row>
    <row r="262" spans="1:14" ht="13.5" thickBot="1">
      <c r="A262" s="274"/>
      <c r="B262" s="118" t="s">
        <v>6</v>
      </c>
      <c r="C262" s="119">
        <v>23</v>
      </c>
      <c r="D262" s="120">
        <v>28</v>
      </c>
      <c r="E262" s="120">
        <v>35</v>
      </c>
      <c r="F262" s="188">
        <v>42</v>
      </c>
      <c r="G262" s="188">
        <v>51</v>
      </c>
      <c r="H262" s="189">
        <v>57</v>
      </c>
      <c r="I262" s="190">
        <v>71</v>
      </c>
      <c r="J262" s="357"/>
      <c r="K262" s="358"/>
      <c r="L262" s="358"/>
      <c r="M262" s="273"/>
      <c r="N262" s="273"/>
    </row>
    <row r="263" spans="1:14" ht="15">
      <c r="A263" s="275" t="s">
        <v>158</v>
      </c>
      <c r="B263" s="126" t="s">
        <v>8</v>
      </c>
      <c r="C263" s="192">
        <v>15</v>
      </c>
      <c r="D263" s="128">
        <v>20</v>
      </c>
      <c r="E263" s="128">
        <v>25</v>
      </c>
      <c r="F263" s="128">
        <v>30</v>
      </c>
      <c r="G263" s="128">
        <v>35</v>
      </c>
      <c r="H263" s="129">
        <v>40</v>
      </c>
      <c r="I263" s="355">
        <v>50</v>
      </c>
      <c r="J263" s="343">
        <v>60</v>
      </c>
      <c r="K263" s="343">
        <v>70</v>
      </c>
      <c r="L263" s="343">
        <v>80</v>
      </c>
      <c r="M263" s="88"/>
      <c r="N263" s="88"/>
    </row>
    <row r="264" spans="1:14" ht="13.5" thickBot="1">
      <c r="A264" s="277" t="s">
        <v>140</v>
      </c>
      <c r="B264" s="126" t="s">
        <v>11</v>
      </c>
      <c r="C264" s="108">
        <f>H264*SQRT(C263)/SQRT(40)</f>
        <v>0.6123724356957945</v>
      </c>
      <c r="D264" s="109">
        <f>H264*SQRT(D263)/SQRT(40)</f>
        <v>0.7071067811865475</v>
      </c>
      <c r="E264" s="109">
        <f>H264*SQRT(E263)/SQRT(40)</f>
        <v>0.7905694150420948</v>
      </c>
      <c r="F264" s="109">
        <f>H264*SQRT(F263)/SQRT(40)</f>
        <v>0.8660254037844386</v>
      </c>
      <c r="G264" s="109">
        <f>H264*SQRT(G263)/SQRT(40)</f>
        <v>0.9354143466934853</v>
      </c>
      <c r="H264" s="110">
        <v>1</v>
      </c>
      <c r="I264" s="133">
        <f>H264*SQRT(I263)/SQRT(40)</f>
        <v>1.118033988749895</v>
      </c>
      <c r="J264" s="109">
        <f>H264*SQRT(J263)/SQRT(40)</f>
        <v>1.224744871391589</v>
      </c>
      <c r="K264" s="109">
        <f>H264*SQRT(K263)/SQRT(40)</f>
        <v>1.3228756555322951</v>
      </c>
      <c r="L264" s="109">
        <f>H264*SQRT(L263)/SQRT(40)</f>
        <v>1.414213562373095</v>
      </c>
      <c r="M264" s="276"/>
      <c r="N264" s="276"/>
    </row>
    <row r="265" spans="1:14" ht="4.5" customHeight="1" thickBot="1">
      <c r="A265" s="232"/>
      <c r="B265" s="140"/>
      <c r="C265" s="194"/>
      <c r="D265" s="142"/>
      <c r="E265" s="142"/>
      <c r="F265" s="142"/>
      <c r="G265" s="142"/>
      <c r="H265" s="143"/>
      <c r="I265" s="142"/>
      <c r="J265" s="142"/>
      <c r="K265" s="142"/>
      <c r="L265" s="142"/>
      <c r="M265" s="91"/>
      <c r="N265" s="91"/>
    </row>
    <row r="266" spans="1:14" ht="12.75">
      <c r="A266" s="278" t="s">
        <v>159</v>
      </c>
      <c r="B266" s="145" t="s">
        <v>17</v>
      </c>
      <c r="C266" s="146">
        <v>389</v>
      </c>
      <c r="D266" s="147">
        <v>362</v>
      </c>
      <c r="E266" s="148">
        <v>341</v>
      </c>
      <c r="F266" s="149">
        <v>325</v>
      </c>
      <c r="G266" s="149">
        <v>310</v>
      </c>
      <c r="H266" s="150">
        <v>298</v>
      </c>
      <c r="I266" s="151">
        <v>277</v>
      </c>
      <c r="J266" s="149">
        <v>260</v>
      </c>
      <c r="K266" s="149">
        <v>246</v>
      </c>
      <c r="L266" s="149">
        <v>234</v>
      </c>
      <c r="M266" s="87"/>
      <c r="N266" s="87"/>
    </row>
    <row r="267" spans="1:14" ht="12.75">
      <c r="A267" s="278" t="s">
        <v>160</v>
      </c>
      <c r="B267" s="152" t="s">
        <v>20</v>
      </c>
      <c r="C267" s="153">
        <v>20</v>
      </c>
      <c r="D267" s="154">
        <v>24</v>
      </c>
      <c r="E267" s="155">
        <v>27</v>
      </c>
      <c r="F267" s="154">
        <v>29</v>
      </c>
      <c r="G267" s="154">
        <v>31</v>
      </c>
      <c r="H267" s="156">
        <v>33</v>
      </c>
      <c r="I267" s="157">
        <v>35</v>
      </c>
      <c r="J267" s="154">
        <v>38</v>
      </c>
      <c r="K267" s="154">
        <v>40.4</v>
      </c>
      <c r="L267" s="154">
        <v>41</v>
      </c>
      <c r="M267" s="87"/>
      <c r="N267" s="87"/>
    </row>
    <row r="268" spans="1:14" ht="13.5" thickBot="1">
      <c r="A268" s="263"/>
      <c r="B268" s="207" t="s">
        <v>23</v>
      </c>
      <c r="C268" s="208">
        <v>86</v>
      </c>
      <c r="D268" s="161">
        <v>88</v>
      </c>
      <c r="E268" s="162">
        <v>89</v>
      </c>
      <c r="F268" s="161">
        <v>90</v>
      </c>
      <c r="G268" s="161">
        <v>91</v>
      </c>
      <c r="H268" s="163">
        <v>92</v>
      </c>
      <c r="I268" s="164">
        <v>93</v>
      </c>
      <c r="J268" s="161">
        <v>94</v>
      </c>
      <c r="K268" s="161">
        <v>94</v>
      </c>
      <c r="L268" s="161">
        <v>94</v>
      </c>
      <c r="M268" s="87"/>
      <c r="N268" s="87"/>
    </row>
    <row r="269" spans="1:14" ht="12.75">
      <c r="A269" s="279" t="s">
        <v>161</v>
      </c>
      <c r="B269" s="173" t="s">
        <v>17</v>
      </c>
      <c r="C269" s="146">
        <v>500</v>
      </c>
      <c r="D269" s="168">
        <v>458</v>
      </c>
      <c r="E269" s="169">
        <v>428</v>
      </c>
      <c r="F269" s="168">
        <v>405</v>
      </c>
      <c r="G269" s="168">
        <v>386</v>
      </c>
      <c r="H269" s="170">
        <v>371</v>
      </c>
      <c r="I269" s="171">
        <v>346</v>
      </c>
      <c r="J269" s="168">
        <v>328</v>
      </c>
      <c r="K269" s="168">
        <v>313</v>
      </c>
      <c r="L269" s="168">
        <v>300</v>
      </c>
      <c r="M269" s="87"/>
      <c r="N269" s="87"/>
    </row>
    <row r="270" spans="1:14" ht="12.75">
      <c r="A270" s="278" t="s">
        <v>162</v>
      </c>
      <c r="B270" s="152" t="s">
        <v>20</v>
      </c>
      <c r="C270" s="153">
        <v>12</v>
      </c>
      <c r="D270" s="154">
        <v>16</v>
      </c>
      <c r="E270" s="155">
        <v>18</v>
      </c>
      <c r="F270" s="154">
        <v>21</v>
      </c>
      <c r="G270" s="154">
        <v>23</v>
      </c>
      <c r="H270" s="156">
        <v>24</v>
      </c>
      <c r="I270" s="157">
        <v>27</v>
      </c>
      <c r="J270" s="154">
        <v>29</v>
      </c>
      <c r="K270" s="154">
        <v>31</v>
      </c>
      <c r="L270" s="154">
        <v>33</v>
      </c>
      <c r="M270" s="87"/>
      <c r="N270" s="87"/>
    </row>
    <row r="271" spans="1:14" ht="13.5" thickBot="1">
      <c r="A271" s="263"/>
      <c r="B271" s="159" t="s">
        <v>23</v>
      </c>
      <c r="C271" s="160">
        <v>74</v>
      </c>
      <c r="D271" s="161">
        <v>78</v>
      </c>
      <c r="E271" s="162">
        <v>80</v>
      </c>
      <c r="F271" s="161">
        <v>82</v>
      </c>
      <c r="G271" s="161">
        <v>83</v>
      </c>
      <c r="H271" s="163">
        <v>84</v>
      </c>
      <c r="I271" s="164">
        <v>86</v>
      </c>
      <c r="J271" s="161">
        <v>87</v>
      </c>
      <c r="K271" s="161">
        <v>88</v>
      </c>
      <c r="L271" s="161">
        <v>89</v>
      </c>
      <c r="M271" s="87"/>
      <c r="N271" s="87"/>
    </row>
    <row r="272" spans="1:14" ht="12.75">
      <c r="A272" s="279" t="s">
        <v>163</v>
      </c>
      <c r="B272" s="145" t="s">
        <v>17</v>
      </c>
      <c r="C272" s="184">
        <v>589</v>
      </c>
      <c r="D272" s="168">
        <v>540</v>
      </c>
      <c r="E272" s="169">
        <v>500</v>
      </c>
      <c r="F272" s="168">
        <v>467</v>
      </c>
      <c r="G272" s="168">
        <v>439</v>
      </c>
      <c r="H272" s="170">
        <v>416</v>
      </c>
      <c r="I272" s="171">
        <v>380</v>
      </c>
      <c r="J272" s="168">
        <v>351</v>
      </c>
      <c r="K272" s="168">
        <v>333</v>
      </c>
      <c r="L272" s="168">
        <v>315</v>
      </c>
      <c r="M272" s="87"/>
      <c r="N272" s="87"/>
    </row>
    <row r="273" spans="1:14" ht="12.75">
      <c r="A273" s="278" t="s">
        <v>164</v>
      </c>
      <c r="B273" s="152" t="s">
        <v>20</v>
      </c>
      <c r="C273" s="153">
        <v>6</v>
      </c>
      <c r="D273" s="154">
        <v>9</v>
      </c>
      <c r="E273" s="155">
        <v>10</v>
      </c>
      <c r="F273" s="154">
        <v>12</v>
      </c>
      <c r="G273" s="154">
        <v>13</v>
      </c>
      <c r="H273" s="156">
        <v>13</v>
      </c>
      <c r="I273" s="157">
        <v>16</v>
      </c>
      <c r="J273" s="154">
        <v>17</v>
      </c>
      <c r="K273" s="154">
        <v>18</v>
      </c>
      <c r="L273" s="154">
        <v>19</v>
      </c>
      <c r="M273" s="87"/>
      <c r="N273" s="87"/>
    </row>
    <row r="274" spans="1:14" ht="13.5" thickBot="1">
      <c r="A274" s="263" t="s">
        <v>165</v>
      </c>
      <c r="B274" s="207" t="s">
        <v>23</v>
      </c>
      <c r="C274" s="160">
        <v>33</v>
      </c>
      <c r="D274" s="161">
        <v>49</v>
      </c>
      <c r="E274" s="162">
        <v>56</v>
      </c>
      <c r="F274" s="161">
        <v>62</v>
      </c>
      <c r="G274" s="161">
        <v>67</v>
      </c>
      <c r="H274" s="163">
        <v>68</v>
      </c>
      <c r="I274" s="164">
        <v>75</v>
      </c>
      <c r="J274" s="161">
        <v>79</v>
      </c>
      <c r="K274" s="161">
        <v>81</v>
      </c>
      <c r="L274" s="161">
        <v>83</v>
      </c>
      <c r="M274" s="87"/>
      <c r="N274" s="87"/>
    </row>
    <row r="275" spans="1:14" ht="12.75">
      <c r="A275" s="279" t="s">
        <v>166</v>
      </c>
      <c r="B275" s="173" t="s">
        <v>17</v>
      </c>
      <c r="C275" s="146">
        <v>608</v>
      </c>
      <c r="D275" s="168">
        <v>563</v>
      </c>
      <c r="E275" s="169">
        <v>537</v>
      </c>
      <c r="F275" s="168">
        <v>512</v>
      </c>
      <c r="G275" s="168">
        <v>490</v>
      </c>
      <c r="H275" s="170">
        <v>482</v>
      </c>
      <c r="I275" s="171">
        <v>441</v>
      </c>
      <c r="J275" s="168">
        <v>415</v>
      </c>
      <c r="K275" s="168">
        <v>394</v>
      </c>
      <c r="L275" s="168">
        <v>375</v>
      </c>
      <c r="M275" s="87"/>
      <c r="N275" s="87"/>
    </row>
    <row r="276" spans="1:14" ht="12.75">
      <c r="A276" s="278" t="s">
        <v>167</v>
      </c>
      <c r="B276" s="152" t="s">
        <v>20</v>
      </c>
      <c r="C276" s="153">
        <v>5</v>
      </c>
      <c r="D276" s="154">
        <v>8</v>
      </c>
      <c r="E276" s="155">
        <v>9</v>
      </c>
      <c r="F276" s="154">
        <v>11</v>
      </c>
      <c r="G276" s="154">
        <v>12</v>
      </c>
      <c r="H276" s="156">
        <v>13</v>
      </c>
      <c r="I276" s="157">
        <v>15</v>
      </c>
      <c r="J276" s="154">
        <v>16</v>
      </c>
      <c r="K276" s="154">
        <v>17</v>
      </c>
      <c r="L276" s="154">
        <v>18</v>
      </c>
      <c r="M276" s="87"/>
      <c r="N276" s="87"/>
    </row>
    <row r="277" spans="1:14" ht="13.5" thickBot="1">
      <c r="A277" s="280" t="s">
        <v>168</v>
      </c>
      <c r="B277" s="159" t="s">
        <v>23</v>
      </c>
      <c r="C277" s="160">
        <v>31</v>
      </c>
      <c r="D277" s="161">
        <v>45</v>
      </c>
      <c r="E277" s="162">
        <v>50</v>
      </c>
      <c r="F277" s="161">
        <v>55</v>
      </c>
      <c r="G277" s="161">
        <v>59</v>
      </c>
      <c r="H277" s="163">
        <v>63</v>
      </c>
      <c r="I277" s="164">
        <v>68</v>
      </c>
      <c r="J277" s="161">
        <v>71</v>
      </c>
      <c r="K277" s="161">
        <v>74</v>
      </c>
      <c r="L277" s="161">
        <v>76</v>
      </c>
      <c r="M277" s="87"/>
      <c r="N277" s="87"/>
    </row>
    <row r="278" spans="1:14" ht="12.75">
      <c r="A278" s="279" t="s">
        <v>169</v>
      </c>
      <c r="B278" s="145" t="s">
        <v>17</v>
      </c>
      <c r="C278" s="146">
        <v>638</v>
      </c>
      <c r="D278" s="168">
        <v>592</v>
      </c>
      <c r="E278" s="169">
        <v>552</v>
      </c>
      <c r="F278" s="168">
        <v>520</v>
      </c>
      <c r="G278" s="168">
        <v>490</v>
      </c>
      <c r="H278" s="170">
        <v>469</v>
      </c>
      <c r="I278" s="171">
        <v>438</v>
      </c>
      <c r="J278" s="168">
        <v>412</v>
      </c>
      <c r="K278" s="168">
        <v>388</v>
      </c>
      <c r="L278" s="168">
        <v>371</v>
      </c>
      <c r="M278" s="87"/>
      <c r="N278" s="87"/>
    </row>
    <row r="279" spans="1:14" ht="12.75">
      <c r="A279" s="278" t="s">
        <v>170</v>
      </c>
      <c r="B279" s="152" t="s">
        <v>20</v>
      </c>
      <c r="C279" s="153">
        <v>4</v>
      </c>
      <c r="D279" s="154">
        <v>5</v>
      </c>
      <c r="E279" s="155">
        <v>7</v>
      </c>
      <c r="F279" s="154">
        <v>8</v>
      </c>
      <c r="G279" s="154">
        <v>8</v>
      </c>
      <c r="H279" s="156">
        <v>9</v>
      </c>
      <c r="I279" s="157">
        <v>10</v>
      </c>
      <c r="J279" s="154">
        <v>12</v>
      </c>
      <c r="K279" s="154">
        <v>12</v>
      </c>
      <c r="L279" s="154">
        <v>13</v>
      </c>
      <c r="M279" s="87"/>
      <c r="N279" s="87"/>
    </row>
    <row r="280" spans="1:14" ht="13.5" thickBot="1">
      <c r="A280" s="263" t="s">
        <v>149</v>
      </c>
      <c r="B280" s="159" t="s">
        <v>23</v>
      </c>
      <c r="C280" s="160">
        <v>32</v>
      </c>
      <c r="D280" s="161">
        <v>41</v>
      </c>
      <c r="E280" s="162">
        <v>48</v>
      </c>
      <c r="F280" s="161">
        <v>53</v>
      </c>
      <c r="G280" s="161">
        <v>57</v>
      </c>
      <c r="H280" s="163">
        <v>60</v>
      </c>
      <c r="I280" s="164">
        <v>64</v>
      </c>
      <c r="J280" s="161">
        <v>68</v>
      </c>
      <c r="K280" s="161">
        <v>70</v>
      </c>
      <c r="L280" s="161">
        <v>72</v>
      </c>
      <c r="M280" s="87"/>
      <c r="N280" s="87"/>
    </row>
    <row r="281" spans="1:14" ht="12.75">
      <c r="A281" s="279" t="s">
        <v>171</v>
      </c>
      <c r="B281" s="173" t="s">
        <v>17</v>
      </c>
      <c r="C281" s="146">
        <v>635</v>
      </c>
      <c r="D281" s="168">
        <v>595</v>
      </c>
      <c r="E281" s="169">
        <v>568</v>
      </c>
      <c r="F281" s="168">
        <v>546</v>
      </c>
      <c r="G281" s="168">
        <v>528</v>
      </c>
      <c r="H281" s="170">
        <v>516</v>
      </c>
      <c r="I281" s="171">
        <v>489</v>
      </c>
      <c r="J281" s="168">
        <v>470</v>
      </c>
      <c r="K281" s="168">
        <v>454</v>
      </c>
      <c r="L281" s="168">
        <v>441</v>
      </c>
      <c r="M281" s="87"/>
      <c r="N281" s="87"/>
    </row>
    <row r="282" spans="1:14" ht="12.75">
      <c r="A282" s="278" t="s">
        <v>172</v>
      </c>
      <c r="B282" s="152" t="s">
        <v>20</v>
      </c>
      <c r="C282" s="153">
        <v>3</v>
      </c>
      <c r="D282" s="154">
        <v>5</v>
      </c>
      <c r="E282" s="155">
        <v>7</v>
      </c>
      <c r="F282" s="154">
        <v>9</v>
      </c>
      <c r="G282" s="154">
        <v>10</v>
      </c>
      <c r="H282" s="156">
        <v>11</v>
      </c>
      <c r="I282" s="157">
        <v>13</v>
      </c>
      <c r="J282" s="154">
        <v>15</v>
      </c>
      <c r="K282" s="154">
        <v>16</v>
      </c>
      <c r="L282" s="154">
        <v>17</v>
      </c>
      <c r="M282" s="87"/>
      <c r="N282" s="87"/>
    </row>
    <row r="283" spans="1:14" ht="13.5" thickBot="1">
      <c r="A283" s="263" t="s">
        <v>149</v>
      </c>
      <c r="B283" s="159" t="s">
        <v>23</v>
      </c>
      <c r="C283" s="160">
        <v>49</v>
      </c>
      <c r="D283" s="161">
        <v>55</v>
      </c>
      <c r="E283" s="162">
        <v>59</v>
      </c>
      <c r="F283" s="161">
        <v>62</v>
      </c>
      <c r="G283" s="161">
        <v>65</v>
      </c>
      <c r="H283" s="163">
        <v>67</v>
      </c>
      <c r="I283" s="164">
        <v>70</v>
      </c>
      <c r="J283" s="161">
        <v>72</v>
      </c>
      <c r="K283" s="161">
        <v>74</v>
      </c>
      <c r="L283" s="161">
        <v>76</v>
      </c>
      <c r="M283" s="87"/>
      <c r="N283" s="87"/>
    </row>
    <row r="284" spans="1:14" ht="12.75">
      <c r="A284" s="279" t="s">
        <v>173</v>
      </c>
      <c r="B284" s="173" t="s">
        <v>17</v>
      </c>
      <c r="C284" s="146">
        <v>760</v>
      </c>
      <c r="D284" s="168">
        <v>725</v>
      </c>
      <c r="E284" s="169">
        <v>695</v>
      </c>
      <c r="F284" s="168">
        <v>672</v>
      </c>
      <c r="G284" s="168">
        <v>652</v>
      </c>
      <c r="H284" s="170">
        <v>632</v>
      </c>
      <c r="I284" s="171">
        <v>606</v>
      </c>
      <c r="J284" s="168">
        <v>590</v>
      </c>
      <c r="K284" s="168">
        <v>563</v>
      </c>
      <c r="L284" s="168">
        <v>546</v>
      </c>
      <c r="M284" s="87"/>
      <c r="N284" s="87"/>
    </row>
    <row r="285" spans="1:14" ht="12.75">
      <c r="A285" s="278" t="s">
        <v>174</v>
      </c>
      <c r="B285" s="152" t="s">
        <v>20</v>
      </c>
      <c r="C285" s="153">
        <v>1</v>
      </c>
      <c r="D285" s="154">
        <v>2.5</v>
      </c>
      <c r="E285" s="155">
        <v>3.4</v>
      </c>
      <c r="F285" s="154">
        <v>4.1</v>
      </c>
      <c r="G285" s="154">
        <v>4.7</v>
      </c>
      <c r="H285" s="156">
        <v>5.2</v>
      </c>
      <c r="I285" s="157">
        <v>6</v>
      </c>
      <c r="J285" s="154">
        <v>6.7</v>
      </c>
      <c r="K285" s="154">
        <v>7.3</v>
      </c>
      <c r="L285" s="154">
        <v>7.8</v>
      </c>
      <c r="M285" s="87"/>
      <c r="N285" s="87"/>
    </row>
    <row r="286" spans="1:14" ht="13.5" thickBot="1">
      <c r="A286" s="263" t="s">
        <v>149</v>
      </c>
      <c r="B286" s="227" t="s">
        <v>23</v>
      </c>
      <c r="C286" s="208">
        <v>19.7</v>
      </c>
      <c r="D286" s="161">
        <v>25.1</v>
      </c>
      <c r="E286" s="162">
        <v>29</v>
      </c>
      <c r="F286" s="161">
        <v>32.1</v>
      </c>
      <c r="G286" s="161">
        <v>34.6</v>
      </c>
      <c r="H286" s="163">
        <v>36.7</v>
      </c>
      <c r="I286" s="164">
        <v>40.1</v>
      </c>
      <c r="J286" s="161">
        <v>42.7</v>
      </c>
      <c r="K286" s="161">
        <v>44.8</v>
      </c>
      <c r="L286" s="161">
        <v>46.5</v>
      </c>
      <c r="M286" s="87"/>
      <c r="N286" s="87"/>
    </row>
    <row r="287" spans="1:14" ht="12.75">
      <c r="A287" s="279" t="s">
        <v>175</v>
      </c>
      <c r="B287" s="173" t="s">
        <v>17</v>
      </c>
      <c r="C287" s="146">
        <v>687</v>
      </c>
      <c r="D287" s="147">
        <v>659</v>
      </c>
      <c r="E287" s="213">
        <v>630</v>
      </c>
      <c r="F287" s="147">
        <v>611</v>
      </c>
      <c r="G287" s="147">
        <v>596</v>
      </c>
      <c r="H287" s="214">
        <v>574</v>
      </c>
      <c r="I287" s="215">
        <v>561</v>
      </c>
      <c r="J287" s="147">
        <v>544</v>
      </c>
      <c r="K287" s="147">
        <v>530</v>
      </c>
      <c r="L287" s="147">
        <v>518</v>
      </c>
      <c r="M287" s="87"/>
      <c r="N287" s="87"/>
    </row>
    <row r="288" spans="1:14" ht="12.75">
      <c r="A288" s="278" t="s">
        <v>176</v>
      </c>
      <c r="B288" s="152" t="s">
        <v>20</v>
      </c>
      <c r="C288" s="153">
        <v>2.2</v>
      </c>
      <c r="D288" s="154">
        <v>4</v>
      </c>
      <c r="E288" s="155">
        <v>5</v>
      </c>
      <c r="F288" s="154">
        <v>6</v>
      </c>
      <c r="G288" s="154">
        <v>7</v>
      </c>
      <c r="H288" s="156">
        <v>8</v>
      </c>
      <c r="I288" s="157">
        <v>9</v>
      </c>
      <c r="J288" s="154">
        <v>10</v>
      </c>
      <c r="K288" s="154">
        <v>11</v>
      </c>
      <c r="L288" s="154">
        <v>12</v>
      </c>
      <c r="M288" s="87"/>
      <c r="N288" s="87"/>
    </row>
    <row r="289" spans="1:14" ht="13.5" thickBot="1">
      <c r="A289" s="263" t="s">
        <v>149</v>
      </c>
      <c r="B289" s="228" t="s">
        <v>23</v>
      </c>
      <c r="C289" s="160">
        <v>38.6</v>
      </c>
      <c r="D289" s="161">
        <v>45</v>
      </c>
      <c r="E289" s="162">
        <v>49</v>
      </c>
      <c r="F289" s="161">
        <v>52</v>
      </c>
      <c r="G289" s="161">
        <v>55</v>
      </c>
      <c r="H289" s="163">
        <v>57</v>
      </c>
      <c r="I289" s="164">
        <v>60</v>
      </c>
      <c r="J289" s="161">
        <v>63</v>
      </c>
      <c r="K289" s="161">
        <v>65</v>
      </c>
      <c r="L289" s="161">
        <v>67</v>
      </c>
      <c r="M289" s="87"/>
      <c r="N289" s="87"/>
    </row>
    <row r="290" spans="1:14" ht="13.5" thickBot="1">
      <c r="A290" s="88"/>
      <c r="B290" s="115"/>
      <c r="C290" s="116"/>
      <c r="D290" s="87"/>
      <c r="E290" s="87"/>
      <c r="F290" s="87"/>
      <c r="G290" s="87"/>
      <c r="H290" s="117"/>
      <c r="I290" s="87"/>
      <c r="J290" s="352"/>
      <c r="K290" s="352"/>
      <c r="L290" s="352"/>
      <c r="M290" s="87"/>
      <c r="N290" s="87"/>
    </row>
    <row r="291" spans="1:14" ht="13.5" thickBot="1">
      <c r="A291" s="282"/>
      <c r="B291" s="118" t="s">
        <v>6</v>
      </c>
      <c r="C291" s="119">
        <v>27</v>
      </c>
      <c r="D291" s="120">
        <v>33</v>
      </c>
      <c r="E291" s="120">
        <v>42</v>
      </c>
      <c r="F291" s="188">
        <v>50</v>
      </c>
      <c r="G291" s="188">
        <v>58</v>
      </c>
      <c r="H291" s="281">
        <v>66</v>
      </c>
      <c r="I291" s="272"/>
      <c r="J291" s="379"/>
      <c r="K291" s="379"/>
      <c r="L291" s="379"/>
      <c r="M291" s="273"/>
      <c r="N291" s="273"/>
    </row>
    <row r="292" spans="1:14" ht="15">
      <c r="A292" s="284" t="s">
        <v>177</v>
      </c>
      <c r="B292" s="126" t="s">
        <v>8</v>
      </c>
      <c r="C292" s="192">
        <v>15</v>
      </c>
      <c r="D292" s="128">
        <v>20</v>
      </c>
      <c r="E292" s="128">
        <v>25</v>
      </c>
      <c r="F292" s="128">
        <v>30</v>
      </c>
      <c r="G292" s="128">
        <v>35</v>
      </c>
      <c r="H292" s="283">
        <v>40</v>
      </c>
      <c r="I292" s="343">
        <v>50</v>
      </c>
      <c r="J292" s="343">
        <v>60</v>
      </c>
      <c r="K292" s="343">
        <v>70</v>
      </c>
      <c r="L292" s="343">
        <v>80</v>
      </c>
      <c r="M292" s="88"/>
      <c r="N292" s="88"/>
    </row>
    <row r="293" spans="1:14" ht="13.5" thickBot="1">
      <c r="A293" s="347" t="s">
        <v>140</v>
      </c>
      <c r="B293" s="126" t="s">
        <v>11</v>
      </c>
      <c r="C293" s="108">
        <f>H293*SQRT(C292)/SQRT(40)</f>
        <v>0.7654655446197431</v>
      </c>
      <c r="D293" s="109">
        <f>H293*SQRT(D292)/SQRT(40)</f>
        <v>0.8838834764831844</v>
      </c>
      <c r="E293" s="109">
        <f>H293*SQRT(E292)/SQRT(40)</f>
        <v>0.9882117688026185</v>
      </c>
      <c r="F293" s="109">
        <f>H293*SQRT(F292)/SQRT(40)</f>
        <v>1.0825317547305482</v>
      </c>
      <c r="G293" s="109">
        <f>H293*SQRT(G292)/SQRT(40)</f>
        <v>1.1692679333668565</v>
      </c>
      <c r="H293" s="285">
        <v>1.25</v>
      </c>
      <c r="I293" s="109">
        <f>H293*SQRT(I292)/SQRT(40)</f>
        <v>1.3975424859373686</v>
      </c>
      <c r="J293" s="109">
        <f>H293*SQRT(J292)/SQRT(40)</f>
        <v>1.5309310892394863</v>
      </c>
      <c r="K293" s="109">
        <f>H293*SQRT(K292)/SQRT(40)</f>
        <v>1.653594569415369</v>
      </c>
      <c r="L293" s="109">
        <f>H293*SQRT(L292)/SQRT(40)</f>
        <v>1.7677669529663689</v>
      </c>
      <c r="M293" s="276"/>
      <c r="N293" s="276"/>
    </row>
    <row r="294" spans="1:14" ht="4.5" customHeight="1" thickBot="1">
      <c r="A294" s="232"/>
      <c r="B294" s="140"/>
      <c r="C294" s="194"/>
      <c r="D294" s="142"/>
      <c r="E294" s="142"/>
      <c r="F294" s="142"/>
      <c r="G294" s="142"/>
      <c r="H294" s="143"/>
      <c r="I294" s="142"/>
      <c r="J294" s="142"/>
      <c r="K294" s="142"/>
      <c r="L294" s="142"/>
      <c r="M294" s="91"/>
      <c r="N294" s="91"/>
    </row>
    <row r="295" spans="1:14" ht="12.75">
      <c r="A295" s="286" t="s">
        <v>178</v>
      </c>
      <c r="B295" s="145" t="s">
        <v>17</v>
      </c>
      <c r="C295" s="146">
        <v>458</v>
      </c>
      <c r="D295" s="147">
        <v>430</v>
      </c>
      <c r="E295" s="148">
        <v>400</v>
      </c>
      <c r="F295" s="149">
        <v>373</v>
      </c>
      <c r="G295" s="149">
        <v>359</v>
      </c>
      <c r="H295" s="287">
        <v>337</v>
      </c>
      <c r="I295" s="149">
        <v>326</v>
      </c>
      <c r="J295" s="149">
        <v>319</v>
      </c>
      <c r="K295" s="149">
        <v>313</v>
      </c>
      <c r="L295" s="149">
        <v>303</v>
      </c>
      <c r="M295" s="87"/>
      <c r="N295" s="87"/>
    </row>
    <row r="296" spans="1:14" ht="12.75">
      <c r="A296" s="286" t="s">
        <v>179</v>
      </c>
      <c r="B296" s="152" t="s">
        <v>20</v>
      </c>
      <c r="C296" s="153">
        <v>15</v>
      </c>
      <c r="D296" s="154">
        <v>16</v>
      </c>
      <c r="E296" s="155">
        <v>18</v>
      </c>
      <c r="F296" s="154">
        <v>18</v>
      </c>
      <c r="G296" s="154">
        <v>19</v>
      </c>
      <c r="H296" s="288">
        <v>21</v>
      </c>
      <c r="I296" s="154">
        <v>21</v>
      </c>
      <c r="J296" s="154">
        <v>22</v>
      </c>
      <c r="K296" s="154">
        <v>23</v>
      </c>
      <c r="L296" s="154">
        <v>23</v>
      </c>
      <c r="M296" s="87"/>
      <c r="N296" s="87"/>
    </row>
    <row r="297" spans="1:14" ht="13.5" thickBot="1">
      <c r="A297" s="280"/>
      <c r="B297" s="159" t="s">
        <v>23</v>
      </c>
      <c r="C297" s="160">
        <v>58</v>
      </c>
      <c r="D297" s="161">
        <v>64</v>
      </c>
      <c r="E297" s="162">
        <v>69</v>
      </c>
      <c r="F297" s="161">
        <v>72</v>
      </c>
      <c r="G297" s="161">
        <v>74</v>
      </c>
      <c r="H297" s="289">
        <v>76</v>
      </c>
      <c r="I297" s="161">
        <v>79</v>
      </c>
      <c r="J297" s="161">
        <v>81</v>
      </c>
      <c r="K297" s="161">
        <v>82</v>
      </c>
      <c r="L297" s="161">
        <v>84</v>
      </c>
      <c r="M297" s="87"/>
      <c r="N297" s="87"/>
    </row>
    <row r="298" spans="1:14" ht="12.75">
      <c r="A298" s="286" t="s">
        <v>180</v>
      </c>
      <c r="B298" s="145" t="s">
        <v>17</v>
      </c>
      <c r="C298" s="146">
        <v>494</v>
      </c>
      <c r="D298" s="147">
        <v>459</v>
      </c>
      <c r="E298" s="148">
        <v>433</v>
      </c>
      <c r="F298" s="149">
        <v>413</v>
      </c>
      <c r="G298" s="149">
        <v>397</v>
      </c>
      <c r="H298" s="287">
        <v>382</v>
      </c>
      <c r="I298" s="149">
        <v>362</v>
      </c>
      <c r="J298" s="149">
        <v>345</v>
      </c>
      <c r="K298" s="149">
        <v>331</v>
      </c>
      <c r="L298" s="149">
        <v>320</v>
      </c>
      <c r="M298" s="87"/>
      <c r="N298" s="87"/>
    </row>
    <row r="299" spans="1:14" ht="12.75">
      <c r="A299" s="286" t="s">
        <v>181</v>
      </c>
      <c r="B299" s="152" t="s">
        <v>20</v>
      </c>
      <c r="C299" s="153">
        <v>15</v>
      </c>
      <c r="D299" s="154">
        <v>17</v>
      </c>
      <c r="E299" s="155">
        <v>19</v>
      </c>
      <c r="F299" s="154">
        <v>21</v>
      </c>
      <c r="G299" s="154">
        <v>22</v>
      </c>
      <c r="H299" s="288">
        <v>23</v>
      </c>
      <c r="I299" s="154">
        <v>25</v>
      </c>
      <c r="J299" s="154">
        <v>27</v>
      </c>
      <c r="K299" s="154">
        <v>28</v>
      </c>
      <c r="L299" s="154">
        <v>29</v>
      </c>
      <c r="M299" s="87"/>
      <c r="N299" s="87"/>
    </row>
    <row r="300" spans="1:14" ht="13.5" thickBot="1">
      <c r="A300" s="280"/>
      <c r="B300" s="159" t="s">
        <v>23</v>
      </c>
      <c r="C300" s="160">
        <v>72</v>
      </c>
      <c r="D300" s="161">
        <v>76</v>
      </c>
      <c r="E300" s="162">
        <v>79</v>
      </c>
      <c r="F300" s="161">
        <v>81</v>
      </c>
      <c r="G300" s="161">
        <v>82</v>
      </c>
      <c r="H300" s="289">
        <v>83</v>
      </c>
      <c r="I300" s="161">
        <v>85</v>
      </c>
      <c r="J300" s="161">
        <v>87</v>
      </c>
      <c r="K300" s="161">
        <v>88</v>
      </c>
      <c r="L300" s="161">
        <v>88</v>
      </c>
      <c r="M300" s="87"/>
      <c r="N300" s="87"/>
    </row>
    <row r="301" spans="1:14" ht="12.75">
      <c r="A301" s="290" t="s">
        <v>182</v>
      </c>
      <c r="B301" s="173" t="s">
        <v>17</v>
      </c>
      <c r="C301" s="146">
        <v>592</v>
      </c>
      <c r="D301" s="291">
        <v>542</v>
      </c>
      <c r="E301" s="291">
        <v>501</v>
      </c>
      <c r="F301" s="291">
        <v>469</v>
      </c>
      <c r="G301" s="291">
        <v>441</v>
      </c>
      <c r="H301" s="292">
        <v>415</v>
      </c>
      <c r="I301" s="291">
        <v>380</v>
      </c>
      <c r="J301" s="291">
        <v>351</v>
      </c>
      <c r="K301" s="291">
        <v>329</v>
      </c>
      <c r="L301" s="291">
        <v>312</v>
      </c>
      <c r="M301" s="273"/>
      <c r="N301" s="273"/>
    </row>
    <row r="302" spans="1:14" ht="12.75">
      <c r="A302" s="286" t="s">
        <v>183</v>
      </c>
      <c r="B302" s="152" t="s">
        <v>20</v>
      </c>
      <c r="C302" s="153">
        <v>4</v>
      </c>
      <c r="D302" s="154">
        <v>7</v>
      </c>
      <c r="E302" s="155">
        <v>8</v>
      </c>
      <c r="F302" s="154">
        <v>10</v>
      </c>
      <c r="G302" s="154">
        <v>11</v>
      </c>
      <c r="H302" s="288">
        <v>12</v>
      </c>
      <c r="I302" s="154">
        <v>15</v>
      </c>
      <c r="J302" s="154">
        <v>17</v>
      </c>
      <c r="K302" s="154">
        <v>18</v>
      </c>
      <c r="L302" s="154">
        <v>19</v>
      </c>
      <c r="M302" s="87"/>
      <c r="N302" s="87"/>
    </row>
    <row r="303" spans="1:14" ht="13.5" thickBot="1">
      <c r="A303" s="280" t="s">
        <v>184</v>
      </c>
      <c r="B303" s="159" t="s">
        <v>23</v>
      </c>
      <c r="C303" s="160">
        <v>35</v>
      </c>
      <c r="D303" s="161">
        <v>49</v>
      </c>
      <c r="E303" s="162">
        <v>56</v>
      </c>
      <c r="F303" s="161">
        <v>62</v>
      </c>
      <c r="G303" s="161">
        <v>66</v>
      </c>
      <c r="H303" s="289">
        <v>69</v>
      </c>
      <c r="I303" s="161">
        <v>74</v>
      </c>
      <c r="J303" s="161">
        <v>79</v>
      </c>
      <c r="K303" s="161">
        <v>80</v>
      </c>
      <c r="L303" s="161">
        <v>82</v>
      </c>
      <c r="M303" s="87"/>
      <c r="N303" s="87"/>
    </row>
    <row r="304" spans="1:14" ht="12.75">
      <c r="A304" s="290" t="s">
        <v>185</v>
      </c>
      <c r="B304" s="173" t="s">
        <v>17</v>
      </c>
      <c r="C304" s="146">
        <v>608</v>
      </c>
      <c r="D304" s="291">
        <v>552</v>
      </c>
      <c r="E304" s="291">
        <v>532</v>
      </c>
      <c r="F304" s="291">
        <v>509</v>
      </c>
      <c r="G304" s="291">
        <v>495</v>
      </c>
      <c r="H304" s="292">
        <v>486</v>
      </c>
      <c r="I304" s="291">
        <v>455</v>
      </c>
      <c r="J304" s="291">
        <v>435</v>
      </c>
      <c r="K304" s="291">
        <v>407</v>
      </c>
      <c r="L304" s="291">
        <v>397</v>
      </c>
      <c r="M304" s="273"/>
      <c r="N304" s="273"/>
    </row>
    <row r="305" spans="1:14" ht="12.75">
      <c r="A305" s="286" t="s">
        <v>186</v>
      </c>
      <c r="B305" s="152" t="s">
        <v>20</v>
      </c>
      <c r="C305" s="179">
        <v>6</v>
      </c>
      <c r="D305" s="260">
        <v>9</v>
      </c>
      <c r="E305" s="260">
        <v>10</v>
      </c>
      <c r="F305" s="260">
        <v>11</v>
      </c>
      <c r="G305" s="260">
        <v>12</v>
      </c>
      <c r="H305" s="293">
        <v>13</v>
      </c>
      <c r="I305" s="260">
        <v>15</v>
      </c>
      <c r="J305" s="260">
        <v>16</v>
      </c>
      <c r="K305" s="260">
        <v>17</v>
      </c>
      <c r="L305" s="260">
        <v>18</v>
      </c>
      <c r="M305" s="273"/>
      <c r="N305" s="273"/>
    </row>
    <row r="306" spans="1:14" ht="13.5" thickBot="1">
      <c r="A306" s="294" t="s">
        <v>187</v>
      </c>
      <c r="B306" s="159" t="s">
        <v>23</v>
      </c>
      <c r="C306" s="160">
        <v>37</v>
      </c>
      <c r="D306" s="264">
        <v>45</v>
      </c>
      <c r="E306" s="264">
        <v>51</v>
      </c>
      <c r="F306" s="264">
        <v>55</v>
      </c>
      <c r="G306" s="264">
        <v>58</v>
      </c>
      <c r="H306" s="295">
        <v>61</v>
      </c>
      <c r="I306" s="264">
        <v>65</v>
      </c>
      <c r="J306" s="264">
        <v>68</v>
      </c>
      <c r="K306" s="264">
        <v>70</v>
      </c>
      <c r="L306" s="264">
        <v>72</v>
      </c>
      <c r="M306" s="273"/>
      <c r="N306" s="273"/>
    </row>
    <row r="307" spans="1:14" ht="12.75">
      <c r="A307" s="290" t="s">
        <v>188</v>
      </c>
      <c r="B307" s="173" t="s">
        <v>17</v>
      </c>
      <c r="C307" s="146">
        <v>721</v>
      </c>
      <c r="D307" s="147">
        <v>677</v>
      </c>
      <c r="E307" s="213">
        <v>647</v>
      </c>
      <c r="F307" s="147">
        <v>623</v>
      </c>
      <c r="G307" s="147">
        <v>603</v>
      </c>
      <c r="H307" s="296">
        <v>587</v>
      </c>
      <c r="I307" s="147">
        <v>555</v>
      </c>
      <c r="J307" s="147">
        <v>529</v>
      </c>
      <c r="K307" s="147">
        <v>481</v>
      </c>
      <c r="L307" s="147">
        <v>452</v>
      </c>
      <c r="M307" s="87"/>
      <c r="N307" s="87"/>
    </row>
    <row r="308" spans="1:14" ht="12.75">
      <c r="A308" s="286" t="s">
        <v>189</v>
      </c>
      <c r="B308" s="152" t="s">
        <v>20</v>
      </c>
      <c r="C308" s="153">
        <v>2</v>
      </c>
      <c r="D308" s="154">
        <v>4</v>
      </c>
      <c r="E308" s="155">
        <v>5</v>
      </c>
      <c r="F308" s="154">
        <v>6</v>
      </c>
      <c r="G308" s="154">
        <v>6</v>
      </c>
      <c r="H308" s="288">
        <v>6</v>
      </c>
      <c r="I308" s="154">
        <v>8</v>
      </c>
      <c r="J308" s="154">
        <v>8</v>
      </c>
      <c r="K308" s="154">
        <v>10</v>
      </c>
      <c r="L308" s="154">
        <v>11</v>
      </c>
      <c r="M308" s="87"/>
      <c r="N308" s="87"/>
    </row>
    <row r="309" spans="1:14" ht="13.5" thickBot="1">
      <c r="A309" s="280" t="s">
        <v>168</v>
      </c>
      <c r="B309" s="159" t="s">
        <v>23</v>
      </c>
      <c r="C309" s="160">
        <v>22</v>
      </c>
      <c r="D309" s="161">
        <v>31</v>
      </c>
      <c r="E309" s="162">
        <v>34</v>
      </c>
      <c r="F309" s="161">
        <v>37</v>
      </c>
      <c r="G309" s="161">
        <v>39</v>
      </c>
      <c r="H309" s="289">
        <v>42</v>
      </c>
      <c r="I309" s="161">
        <v>48</v>
      </c>
      <c r="J309" s="161">
        <v>51</v>
      </c>
      <c r="K309" s="161">
        <v>58</v>
      </c>
      <c r="L309" s="161">
        <v>63</v>
      </c>
      <c r="M309" s="87"/>
      <c r="N309" s="87"/>
    </row>
    <row r="310" spans="1:14" ht="12.75">
      <c r="A310" s="290" t="s">
        <v>190</v>
      </c>
      <c r="B310" s="173" t="s">
        <v>17</v>
      </c>
      <c r="C310" s="146">
        <v>660</v>
      </c>
      <c r="D310" s="147">
        <v>628</v>
      </c>
      <c r="E310" s="213">
        <v>604</v>
      </c>
      <c r="F310" s="147">
        <v>585</v>
      </c>
      <c r="G310" s="147">
        <v>569</v>
      </c>
      <c r="H310" s="296">
        <v>556</v>
      </c>
      <c r="I310" s="168">
        <v>535</v>
      </c>
      <c r="J310" s="168">
        <v>519</v>
      </c>
      <c r="K310" s="168">
        <v>505</v>
      </c>
      <c r="L310" s="168">
        <v>493</v>
      </c>
      <c r="M310" s="87"/>
      <c r="N310" s="87"/>
    </row>
    <row r="311" spans="1:14" ht="12.75">
      <c r="A311" s="286" t="s">
        <v>191</v>
      </c>
      <c r="B311" s="152" t="s">
        <v>20</v>
      </c>
      <c r="C311" s="153">
        <v>4</v>
      </c>
      <c r="D311" s="154">
        <v>6</v>
      </c>
      <c r="E311" s="155">
        <v>8</v>
      </c>
      <c r="F311" s="154">
        <v>9</v>
      </c>
      <c r="G311" s="154">
        <v>10</v>
      </c>
      <c r="H311" s="288">
        <v>11</v>
      </c>
      <c r="I311" s="154">
        <v>13</v>
      </c>
      <c r="J311" s="154">
        <v>14</v>
      </c>
      <c r="K311" s="154">
        <v>15</v>
      </c>
      <c r="L311" s="154">
        <v>16</v>
      </c>
      <c r="M311" s="87"/>
      <c r="N311" s="87"/>
    </row>
    <row r="312" spans="1:14" ht="13.5" thickBot="1">
      <c r="A312" s="280" t="s">
        <v>168</v>
      </c>
      <c r="B312" s="227" t="s">
        <v>23</v>
      </c>
      <c r="C312" s="208">
        <v>43</v>
      </c>
      <c r="D312" s="161">
        <v>49</v>
      </c>
      <c r="E312" s="162">
        <v>53</v>
      </c>
      <c r="F312" s="161">
        <v>56</v>
      </c>
      <c r="G312" s="161">
        <v>58</v>
      </c>
      <c r="H312" s="289">
        <v>60</v>
      </c>
      <c r="I312" s="161">
        <v>63</v>
      </c>
      <c r="J312" s="161">
        <v>66</v>
      </c>
      <c r="K312" s="161">
        <v>67</v>
      </c>
      <c r="L312" s="161">
        <v>69</v>
      </c>
      <c r="M312" s="87"/>
      <c r="N312" s="87"/>
    </row>
    <row r="313" spans="1:14" ht="12.75">
      <c r="A313" s="297" t="s">
        <v>192</v>
      </c>
      <c r="B313" s="298" t="s">
        <v>17</v>
      </c>
      <c r="C313" s="146">
        <v>723</v>
      </c>
      <c r="D313" s="147">
        <v>692</v>
      </c>
      <c r="E313" s="213">
        <v>667</v>
      </c>
      <c r="F313" s="147">
        <v>647</v>
      </c>
      <c r="G313" s="147">
        <v>630</v>
      </c>
      <c r="H313" s="296">
        <v>615</v>
      </c>
      <c r="I313" s="147">
        <v>592</v>
      </c>
      <c r="J313" s="147">
        <v>572</v>
      </c>
      <c r="K313" s="147">
        <v>555</v>
      </c>
      <c r="L313" s="147">
        <v>540</v>
      </c>
      <c r="M313" s="87"/>
      <c r="N313" s="87"/>
    </row>
    <row r="314" spans="1:14" ht="12.75">
      <c r="A314" s="299" t="s">
        <v>193</v>
      </c>
      <c r="B314" s="300" t="s">
        <v>20</v>
      </c>
      <c r="C314" s="153">
        <v>4</v>
      </c>
      <c r="D314" s="154">
        <v>5</v>
      </c>
      <c r="E314" s="155">
        <v>5</v>
      </c>
      <c r="F314" s="154">
        <v>6</v>
      </c>
      <c r="G314" s="154">
        <v>6</v>
      </c>
      <c r="H314" s="288">
        <v>6</v>
      </c>
      <c r="I314" s="154">
        <v>7</v>
      </c>
      <c r="J314" s="154">
        <v>8</v>
      </c>
      <c r="K314" s="154">
        <v>8</v>
      </c>
      <c r="L314" s="154">
        <v>9</v>
      </c>
      <c r="M314" s="87"/>
      <c r="N314" s="87"/>
    </row>
    <row r="315" spans="1:14" ht="13.5" thickBot="1">
      <c r="A315" s="301" t="s">
        <v>168</v>
      </c>
      <c r="B315" s="302" t="s">
        <v>23</v>
      </c>
      <c r="C315" s="160">
        <v>23</v>
      </c>
      <c r="D315" s="161">
        <v>29</v>
      </c>
      <c r="E315" s="162">
        <v>32</v>
      </c>
      <c r="F315" s="161">
        <v>35</v>
      </c>
      <c r="G315" s="161">
        <v>36</v>
      </c>
      <c r="H315" s="289">
        <v>37</v>
      </c>
      <c r="I315" s="161">
        <v>42</v>
      </c>
      <c r="J315" s="161">
        <v>44</v>
      </c>
      <c r="K315" s="161">
        <v>46</v>
      </c>
      <c r="L315" s="161">
        <v>48</v>
      </c>
      <c r="M315" s="87"/>
      <c r="N315" s="87"/>
    </row>
    <row r="316" spans="1:14" ht="12.75">
      <c r="A316" s="297" t="s">
        <v>194</v>
      </c>
      <c r="B316" s="298" t="s">
        <v>17</v>
      </c>
      <c r="C316" s="146">
        <v>700</v>
      </c>
      <c r="D316" s="147">
        <v>666</v>
      </c>
      <c r="E316" s="213">
        <v>643</v>
      </c>
      <c r="F316" s="147">
        <v>624</v>
      </c>
      <c r="G316" s="147">
        <v>609</v>
      </c>
      <c r="H316" s="296">
        <v>598</v>
      </c>
      <c r="I316" s="147">
        <v>574</v>
      </c>
      <c r="J316" s="147">
        <v>557</v>
      </c>
      <c r="K316" s="147">
        <v>543</v>
      </c>
      <c r="L316" s="147">
        <v>531</v>
      </c>
      <c r="M316" s="87"/>
      <c r="N316" s="87"/>
    </row>
    <row r="317" spans="1:14" ht="12.75">
      <c r="A317" s="299" t="s">
        <v>195</v>
      </c>
      <c r="B317" s="300" t="s">
        <v>20</v>
      </c>
      <c r="C317" s="153">
        <v>3</v>
      </c>
      <c r="D317" s="154">
        <v>4</v>
      </c>
      <c r="E317" s="155">
        <v>6</v>
      </c>
      <c r="F317" s="154">
        <v>7</v>
      </c>
      <c r="G317" s="154">
        <v>7</v>
      </c>
      <c r="H317" s="288">
        <v>8</v>
      </c>
      <c r="I317" s="154">
        <v>9</v>
      </c>
      <c r="J317" s="154">
        <v>10</v>
      </c>
      <c r="K317" s="154">
        <v>11</v>
      </c>
      <c r="L317" s="154">
        <v>12</v>
      </c>
      <c r="M317" s="87"/>
      <c r="N317" s="87"/>
    </row>
    <row r="318" spans="1:14" ht="13.5" thickBot="1">
      <c r="A318" s="301" t="s">
        <v>168</v>
      </c>
      <c r="B318" s="302" t="s">
        <v>23</v>
      </c>
      <c r="C318" s="160">
        <v>38</v>
      </c>
      <c r="D318" s="161">
        <v>43</v>
      </c>
      <c r="E318" s="162">
        <v>47</v>
      </c>
      <c r="F318" s="161">
        <v>50</v>
      </c>
      <c r="G318" s="161">
        <v>52</v>
      </c>
      <c r="H318" s="289">
        <v>54</v>
      </c>
      <c r="I318" s="161">
        <v>57</v>
      </c>
      <c r="J318" s="161">
        <v>59</v>
      </c>
      <c r="K318" s="161">
        <v>61</v>
      </c>
      <c r="L318" s="161">
        <v>63</v>
      </c>
      <c r="M318" s="87"/>
      <c r="N318" s="87"/>
    </row>
    <row r="319" spans="1:14" ht="13.5" thickBot="1">
      <c r="A319" s="114"/>
      <c r="B319" s="115"/>
      <c r="C319" s="116"/>
      <c r="D319" s="87"/>
      <c r="E319" s="87"/>
      <c r="F319" s="87"/>
      <c r="G319" s="87"/>
      <c r="H319" s="117"/>
      <c r="I319" s="345"/>
      <c r="J319" s="345"/>
      <c r="K319" s="345"/>
      <c r="L319" s="345"/>
      <c r="M319" s="87"/>
      <c r="N319" s="87"/>
    </row>
    <row r="320" spans="1:14" ht="13.5" thickBot="1">
      <c r="A320" s="303"/>
      <c r="B320" s="118" t="s">
        <v>6</v>
      </c>
      <c r="C320" s="119">
        <v>33</v>
      </c>
      <c r="D320" s="120">
        <v>39</v>
      </c>
      <c r="E320" s="120">
        <v>49</v>
      </c>
      <c r="F320" s="188">
        <v>58</v>
      </c>
      <c r="G320" s="188">
        <v>73</v>
      </c>
      <c r="H320" s="189">
        <v>77</v>
      </c>
      <c r="I320" s="348"/>
      <c r="J320" s="87"/>
      <c r="K320" s="87"/>
      <c r="L320" s="87"/>
      <c r="M320" s="273"/>
      <c r="N320" s="273"/>
    </row>
    <row r="321" spans="1:14" ht="15">
      <c r="A321" s="304" t="s">
        <v>196</v>
      </c>
      <c r="B321" s="126" t="s">
        <v>8</v>
      </c>
      <c r="C321" s="192">
        <v>15</v>
      </c>
      <c r="D321" s="128">
        <v>20</v>
      </c>
      <c r="E321" s="128">
        <v>25</v>
      </c>
      <c r="F321" s="128">
        <v>30</v>
      </c>
      <c r="G321" s="128">
        <v>35</v>
      </c>
      <c r="H321" s="129">
        <v>40</v>
      </c>
      <c r="I321" s="343">
        <v>50</v>
      </c>
      <c r="J321" s="343">
        <v>60</v>
      </c>
      <c r="K321" s="343">
        <v>70</v>
      </c>
      <c r="L321" s="343">
        <v>80</v>
      </c>
      <c r="M321" s="88"/>
      <c r="N321" s="88"/>
    </row>
    <row r="322" spans="1:14" ht="15.75" thickBot="1">
      <c r="A322" s="346" t="s">
        <v>140</v>
      </c>
      <c r="B322" s="126" t="s">
        <v>11</v>
      </c>
      <c r="C322" s="305">
        <f>H322*SQRT(C321)/SQRT(40)</f>
        <v>0.9185586535436918</v>
      </c>
      <c r="D322" s="306">
        <f>H322*SQRT(D321)/SQRT(40)</f>
        <v>1.0606601717798212</v>
      </c>
      <c r="E322" s="306">
        <f>H322*SQRT(E321)/SQRT(40)</f>
        <v>1.1858541225631423</v>
      </c>
      <c r="F322" s="306">
        <f>H322*SQRT(F321)/SQRT(40)</f>
        <v>1.2990381056766578</v>
      </c>
      <c r="G322" s="306">
        <f>H322*SQRT(G321)/SQRT(40)</f>
        <v>1.403121520040228</v>
      </c>
      <c r="H322" s="344">
        <v>1.5</v>
      </c>
      <c r="I322" s="306">
        <f>H322*SQRT(I321)/SQRT(40)</f>
        <v>1.6770509831248421</v>
      </c>
      <c r="J322" s="306">
        <f>H322*SQRT(J321)/SQRT(40)</f>
        <v>1.8371173070873836</v>
      </c>
      <c r="K322" s="306">
        <f>H322*SQRT(K321)/SQRT(40)</f>
        <v>1.9843134832984428</v>
      </c>
      <c r="L322" s="306">
        <f>H322*SQRT(L321)/SQRT(40)</f>
        <v>2.1213203435596424</v>
      </c>
      <c r="M322" s="91"/>
      <c r="N322" s="91"/>
    </row>
    <row r="323" spans="1:14" ht="4.5" customHeight="1" thickBot="1">
      <c r="A323" s="232"/>
      <c r="B323" s="140"/>
      <c r="C323" s="194"/>
      <c r="D323" s="142"/>
      <c r="E323" s="142"/>
      <c r="F323" s="142"/>
      <c r="G323" s="142"/>
      <c r="H323" s="349"/>
      <c r="I323" s="350"/>
      <c r="J323" s="142"/>
      <c r="K323" s="142"/>
      <c r="L323" s="142"/>
      <c r="M323" s="91"/>
      <c r="N323" s="91"/>
    </row>
    <row r="324" spans="1:14" ht="12.75">
      <c r="A324" s="307" t="s">
        <v>197</v>
      </c>
      <c r="B324" s="145" t="s">
        <v>17</v>
      </c>
      <c r="C324" s="146">
        <v>468</v>
      </c>
      <c r="D324" s="147">
        <v>439</v>
      </c>
      <c r="E324" s="148">
        <v>415</v>
      </c>
      <c r="F324" s="149">
        <v>395</v>
      </c>
      <c r="G324" s="149">
        <v>379</v>
      </c>
      <c r="H324" s="150">
        <v>366</v>
      </c>
      <c r="I324" s="149">
        <v>346</v>
      </c>
      <c r="J324" s="149">
        <v>329</v>
      </c>
      <c r="K324" s="149">
        <v>315</v>
      </c>
      <c r="L324" s="149">
        <v>303</v>
      </c>
      <c r="M324" s="87"/>
      <c r="N324" s="87"/>
    </row>
    <row r="325" spans="1:14" ht="12.75">
      <c r="A325" s="307" t="s">
        <v>198</v>
      </c>
      <c r="B325" s="152" t="s">
        <v>20</v>
      </c>
      <c r="C325" s="153">
        <v>15</v>
      </c>
      <c r="D325" s="154">
        <v>15</v>
      </c>
      <c r="E325" s="155">
        <v>17</v>
      </c>
      <c r="F325" s="154">
        <v>18</v>
      </c>
      <c r="G325" s="154">
        <v>19</v>
      </c>
      <c r="H325" s="156">
        <v>20</v>
      </c>
      <c r="I325" s="154">
        <v>21</v>
      </c>
      <c r="J325" s="154">
        <v>22</v>
      </c>
      <c r="K325" s="154">
        <v>22</v>
      </c>
      <c r="L325" s="154">
        <v>23</v>
      </c>
      <c r="M325" s="87"/>
      <c r="N325" s="87"/>
    </row>
    <row r="326" spans="1:14" ht="13.5" thickBot="1">
      <c r="A326" s="308"/>
      <c r="B326" s="159" t="s">
        <v>23</v>
      </c>
      <c r="C326" s="160">
        <v>58</v>
      </c>
      <c r="D326" s="161">
        <v>64</v>
      </c>
      <c r="E326" s="162">
        <v>69</v>
      </c>
      <c r="F326" s="161">
        <v>72</v>
      </c>
      <c r="G326" s="161">
        <v>74</v>
      </c>
      <c r="H326" s="163">
        <v>76</v>
      </c>
      <c r="I326" s="161">
        <v>79</v>
      </c>
      <c r="J326" s="161">
        <v>81</v>
      </c>
      <c r="K326" s="161">
        <v>82</v>
      </c>
      <c r="L326" s="161">
        <v>84</v>
      </c>
      <c r="M326" s="87"/>
      <c r="N326" s="87"/>
    </row>
    <row r="327" spans="1:14" ht="12.75">
      <c r="A327" s="307" t="s">
        <v>199</v>
      </c>
      <c r="B327" s="145" t="s">
        <v>17</v>
      </c>
      <c r="C327" s="146">
        <v>504</v>
      </c>
      <c r="D327" s="147">
        <v>464</v>
      </c>
      <c r="E327" s="148">
        <v>434</v>
      </c>
      <c r="F327" s="149">
        <v>412</v>
      </c>
      <c r="G327" s="149">
        <v>394</v>
      </c>
      <c r="H327" s="150">
        <v>378</v>
      </c>
      <c r="I327" s="149">
        <v>355</v>
      </c>
      <c r="J327" s="149">
        <v>337</v>
      </c>
      <c r="K327" s="149">
        <v>322</v>
      </c>
      <c r="L327" s="149">
        <v>310</v>
      </c>
      <c r="M327" s="87"/>
      <c r="N327" s="87"/>
    </row>
    <row r="328" spans="1:14" ht="12.75">
      <c r="A328" s="307" t="s">
        <v>200</v>
      </c>
      <c r="B328" s="152" t="s">
        <v>20</v>
      </c>
      <c r="C328" s="153">
        <v>10</v>
      </c>
      <c r="D328" s="154">
        <v>14</v>
      </c>
      <c r="E328" s="155">
        <v>17</v>
      </c>
      <c r="F328" s="154">
        <v>19</v>
      </c>
      <c r="G328" s="154">
        <v>21</v>
      </c>
      <c r="H328" s="156">
        <v>22</v>
      </c>
      <c r="I328" s="154">
        <v>25</v>
      </c>
      <c r="J328" s="154">
        <v>27</v>
      </c>
      <c r="K328" s="154">
        <v>29</v>
      </c>
      <c r="L328" s="154">
        <v>31</v>
      </c>
      <c r="M328" s="87"/>
      <c r="N328" s="87"/>
    </row>
    <row r="329" spans="1:14" ht="13.5" thickBot="1">
      <c r="A329" s="308"/>
      <c r="B329" s="159" t="s">
        <v>23</v>
      </c>
      <c r="C329" s="160">
        <v>74</v>
      </c>
      <c r="D329" s="161">
        <v>76</v>
      </c>
      <c r="E329" s="162">
        <v>78</v>
      </c>
      <c r="F329" s="161">
        <v>79</v>
      </c>
      <c r="G329" s="161">
        <v>80</v>
      </c>
      <c r="H329" s="163">
        <v>81</v>
      </c>
      <c r="I329" s="161">
        <v>82</v>
      </c>
      <c r="J329" s="161">
        <v>83</v>
      </c>
      <c r="K329" s="161">
        <v>848</v>
      </c>
      <c r="L329" s="161">
        <v>85</v>
      </c>
      <c r="M329" s="87"/>
      <c r="N329" s="87"/>
    </row>
    <row r="330" spans="1:14" ht="12.75">
      <c r="A330" s="309" t="s">
        <v>201</v>
      </c>
      <c r="B330" s="173" t="s">
        <v>17</v>
      </c>
      <c r="C330" s="146">
        <v>635</v>
      </c>
      <c r="D330" s="168">
        <v>593</v>
      </c>
      <c r="E330" s="169">
        <v>565</v>
      </c>
      <c r="F330" s="168">
        <v>542</v>
      </c>
      <c r="G330" s="168">
        <v>523</v>
      </c>
      <c r="H330" s="170">
        <v>508</v>
      </c>
      <c r="I330" s="168">
        <v>474</v>
      </c>
      <c r="J330" s="168">
        <v>446</v>
      </c>
      <c r="K330" s="168">
        <v>413</v>
      </c>
      <c r="L330" s="168">
        <v>386</v>
      </c>
      <c r="M330" s="87"/>
      <c r="N330" s="87"/>
    </row>
    <row r="331" spans="1:14" ht="12.75">
      <c r="A331" s="307" t="s">
        <v>202</v>
      </c>
      <c r="B331" s="152" t="s">
        <v>20</v>
      </c>
      <c r="C331" s="153">
        <v>4</v>
      </c>
      <c r="D331" s="154">
        <v>6</v>
      </c>
      <c r="E331" s="155">
        <v>7</v>
      </c>
      <c r="F331" s="154">
        <v>8</v>
      </c>
      <c r="G331" s="154">
        <v>9</v>
      </c>
      <c r="H331" s="156">
        <v>9</v>
      </c>
      <c r="I331" s="154">
        <v>11</v>
      </c>
      <c r="J331" s="154">
        <v>12</v>
      </c>
      <c r="K331" s="154">
        <v>13</v>
      </c>
      <c r="L331" s="154">
        <v>14</v>
      </c>
      <c r="M331" s="87"/>
      <c r="N331" s="87"/>
    </row>
    <row r="332" spans="1:14" ht="13.5" thickBot="1">
      <c r="A332" s="294" t="s">
        <v>187</v>
      </c>
      <c r="B332" s="207" t="s">
        <v>23</v>
      </c>
      <c r="C332" s="208">
        <v>28</v>
      </c>
      <c r="D332" s="161">
        <v>40</v>
      </c>
      <c r="E332" s="162">
        <v>45</v>
      </c>
      <c r="F332" s="161">
        <v>51</v>
      </c>
      <c r="G332" s="161">
        <v>53</v>
      </c>
      <c r="H332" s="163">
        <v>55</v>
      </c>
      <c r="I332" s="161">
        <v>61</v>
      </c>
      <c r="J332" s="161">
        <v>64</v>
      </c>
      <c r="K332" s="161">
        <v>70</v>
      </c>
      <c r="L332" s="161">
        <v>73</v>
      </c>
      <c r="M332" s="87"/>
      <c r="N332" s="87"/>
    </row>
    <row r="333" spans="1:14" ht="12.75">
      <c r="A333" s="309" t="s">
        <v>203</v>
      </c>
      <c r="B333" s="173" t="s">
        <v>17</v>
      </c>
      <c r="C333" s="174">
        <v>630</v>
      </c>
      <c r="D333" s="199">
        <v>596</v>
      </c>
      <c r="E333" s="199">
        <v>576</v>
      </c>
      <c r="F333" s="199">
        <v>559</v>
      </c>
      <c r="G333" s="199">
        <v>544</v>
      </c>
      <c r="H333" s="200">
        <v>533</v>
      </c>
      <c r="I333" s="199">
        <v>502</v>
      </c>
      <c r="J333" s="199">
        <v>471</v>
      </c>
      <c r="K333" s="199">
        <v>448</v>
      </c>
      <c r="L333" s="199">
        <v>428</v>
      </c>
      <c r="M333" s="273"/>
      <c r="N333" s="273"/>
    </row>
    <row r="334" spans="1:14" ht="12.75">
      <c r="A334" s="307" t="s">
        <v>204</v>
      </c>
      <c r="B334" s="152" t="s">
        <v>20</v>
      </c>
      <c r="C334" s="179">
        <v>6</v>
      </c>
      <c r="D334" s="260">
        <v>7</v>
      </c>
      <c r="E334" s="260">
        <v>8</v>
      </c>
      <c r="F334" s="260">
        <v>9</v>
      </c>
      <c r="G334" s="260">
        <v>10</v>
      </c>
      <c r="H334" s="261">
        <v>10</v>
      </c>
      <c r="I334" s="260">
        <v>11</v>
      </c>
      <c r="J334" s="260">
        <v>12</v>
      </c>
      <c r="K334" s="260">
        <v>13</v>
      </c>
      <c r="L334" s="260">
        <v>14</v>
      </c>
      <c r="M334" s="273"/>
      <c r="N334" s="273"/>
    </row>
    <row r="335" spans="1:14" ht="13.5" thickBot="1">
      <c r="A335" s="294" t="s">
        <v>187</v>
      </c>
      <c r="B335" s="159" t="s">
        <v>23</v>
      </c>
      <c r="C335" s="160">
        <v>30</v>
      </c>
      <c r="D335" s="264">
        <v>36</v>
      </c>
      <c r="E335" s="264">
        <v>40</v>
      </c>
      <c r="F335" s="264">
        <v>44</v>
      </c>
      <c r="G335" s="264">
        <v>48</v>
      </c>
      <c r="H335" s="265">
        <v>50</v>
      </c>
      <c r="I335" s="264">
        <v>58</v>
      </c>
      <c r="J335" s="264">
        <v>61</v>
      </c>
      <c r="K335" s="264">
        <v>63</v>
      </c>
      <c r="L335" s="264">
        <v>65</v>
      </c>
      <c r="M335" s="273"/>
      <c r="N335" s="273"/>
    </row>
    <row r="336" spans="1:14" ht="12.75">
      <c r="A336" s="309" t="s">
        <v>205</v>
      </c>
      <c r="B336" s="145" t="s">
        <v>17</v>
      </c>
      <c r="C336" s="174">
        <v>687</v>
      </c>
      <c r="D336" s="199">
        <v>662</v>
      </c>
      <c r="E336" s="199">
        <v>637</v>
      </c>
      <c r="F336" s="199">
        <v>612</v>
      </c>
      <c r="G336" s="199">
        <v>587</v>
      </c>
      <c r="H336" s="200">
        <v>562</v>
      </c>
      <c r="I336" s="199">
        <v>546</v>
      </c>
      <c r="J336" s="199">
        <v>530</v>
      </c>
      <c r="K336" s="199">
        <v>514</v>
      </c>
      <c r="L336" s="199">
        <v>508</v>
      </c>
      <c r="M336" s="273"/>
      <c r="N336" s="273"/>
    </row>
    <row r="337" spans="1:14" ht="12.75">
      <c r="A337" s="307" t="s">
        <v>206</v>
      </c>
      <c r="B337" s="152" t="s">
        <v>20</v>
      </c>
      <c r="C337" s="179">
        <v>6</v>
      </c>
      <c r="D337" s="260">
        <v>7</v>
      </c>
      <c r="E337" s="260">
        <v>7</v>
      </c>
      <c r="F337" s="260">
        <v>7</v>
      </c>
      <c r="G337" s="260">
        <v>7</v>
      </c>
      <c r="H337" s="261">
        <v>8</v>
      </c>
      <c r="I337" s="260">
        <v>8</v>
      </c>
      <c r="J337" s="260">
        <v>9</v>
      </c>
      <c r="K337" s="260">
        <v>9</v>
      </c>
      <c r="L337" s="260">
        <v>10</v>
      </c>
      <c r="M337" s="273"/>
      <c r="N337" s="273"/>
    </row>
    <row r="338" spans="1:14" ht="13.5" thickBot="1">
      <c r="A338" s="308" t="s">
        <v>207</v>
      </c>
      <c r="B338" s="227" t="s">
        <v>23</v>
      </c>
      <c r="C338" s="160">
        <v>26</v>
      </c>
      <c r="D338" s="264">
        <v>33</v>
      </c>
      <c r="E338" s="264">
        <v>37</v>
      </c>
      <c r="F338" s="264">
        <v>40</v>
      </c>
      <c r="G338" s="264">
        <v>43</v>
      </c>
      <c r="H338" s="265">
        <v>45</v>
      </c>
      <c r="I338" s="264">
        <v>49</v>
      </c>
      <c r="J338" s="264">
        <v>52</v>
      </c>
      <c r="K338" s="264">
        <v>54</v>
      </c>
      <c r="L338" s="264">
        <v>56</v>
      </c>
      <c r="M338" s="273"/>
      <c r="N338" s="273"/>
    </row>
    <row r="339" spans="1:14" ht="12.75">
      <c r="A339" s="309" t="s">
        <v>208</v>
      </c>
      <c r="B339" s="145" t="s">
        <v>17</v>
      </c>
      <c r="C339" s="174">
        <v>600</v>
      </c>
      <c r="D339" s="199">
        <v>554</v>
      </c>
      <c r="E339" s="199">
        <v>534</v>
      </c>
      <c r="F339" s="199">
        <v>513</v>
      </c>
      <c r="G339" s="199">
        <v>502</v>
      </c>
      <c r="H339" s="200">
        <v>495</v>
      </c>
      <c r="I339" s="199">
        <v>462</v>
      </c>
      <c r="J339" s="199">
        <v>441</v>
      </c>
      <c r="K339" s="199">
        <v>422</v>
      </c>
      <c r="L339" s="199">
        <v>403</v>
      </c>
      <c r="M339" s="273"/>
      <c r="N339" s="273"/>
    </row>
    <row r="340" spans="1:14" ht="12.75">
      <c r="A340" s="307" t="s">
        <v>209</v>
      </c>
      <c r="B340" s="152" t="s">
        <v>20</v>
      </c>
      <c r="C340" s="179">
        <v>7</v>
      </c>
      <c r="D340" s="260">
        <v>10</v>
      </c>
      <c r="E340" s="260">
        <v>11</v>
      </c>
      <c r="F340" s="260">
        <v>13</v>
      </c>
      <c r="G340" s="260">
        <v>14</v>
      </c>
      <c r="H340" s="261">
        <v>15</v>
      </c>
      <c r="I340" s="260">
        <v>17</v>
      </c>
      <c r="J340" s="260">
        <v>18</v>
      </c>
      <c r="K340" s="260">
        <v>20</v>
      </c>
      <c r="L340" s="260">
        <v>21</v>
      </c>
      <c r="M340" s="273"/>
      <c r="N340" s="273"/>
    </row>
    <row r="341" spans="1:14" ht="13.5" thickBot="1">
      <c r="A341" s="308" t="s">
        <v>207</v>
      </c>
      <c r="B341" s="227" t="s">
        <v>23</v>
      </c>
      <c r="C341" s="160">
        <v>55</v>
      </c>
      <c r="D341" s="264">
        <v>60</v>
      </c>
      <c r="E341" s="264">
        <v>64</v>
      </c>
      <c r="F341" s="264">
        <v>66</v>
      </c>
      <c r="G341" s="264">
        <v>69</v>
      </c>
      <c r="H341" s="265">
        <v>70</v>
      </c>
      <c r="I341" s="264">
        <v>73</v>
      </c>
      <c r="J341" s="264">
        <v>75</v>
      </c>
      <c r="K341" s="264">
        <v>77</v>
      </c>
      <c r="L341" s="264">
        <v>78</v>
      </c>
      <c r="M341" s="273"/>
      <c r="N341" s="273"/>
    </row>
    <row r="342" spans="1:14" ht="12.75">
      <c r="A342" s="309" t="s">
        <v>210</v>
      </c>
      <c r="B342" s="173" t="s">
        <v>17</v>
      </c>
      <c r="C342" s="146">
        <v>744</v>
      </c>
      <c r="D342" s="147">
        <v>708</v>
      </c>
      <c r="E342" s="213">
        <v>682</v>
      </c>
      <c r="F342" s="147">
        <v>659</v>
      </c>
      <c r="G342" s="147">
        <v>641</v>
      </c>
      <c r="H342" s="214">
        <v>625</v>
      </c>
      <c r="I342" s="147">
        <v>597</v>
      </c>
      <c r="J342" s="147">
        <v>575</v>
      </c>
      <c r="K342" s="147">
        <v>556</v>
      </c>
      <c r="L342" s="147">
        <v>540</v>
      </c>
      <c r="M342" s="87"/>
      <c r="N342" s="87"/>
    </row>
    <row r="343" spans="1:14" ht="12.75">
      <c r="A343" s="307" t="s">
        <v>211</v>
      </c>
      <c r="B343" s="152" t="s">
        <v>20</v>
      </c>
      <c r="C343" s="153">
        <v>3</v>
      </c>
      <c r="D343" s="154">
        <v>4</v>
      </c>
      <c r="E343" s="155">
        <v>4</v>
      </c>
      <c r="F343" s="154">
        <v>5</v>
      </c>
      <c r="G343" s="154">
        <v>5</v>
      </c>
      <c r="H343" s="156">
        <v>6</v>
      </c>
      <c r="I343" s="154">
        <v>7</v>
      </c>
      <c r="J343" s="154">
        <v>8</v>
      </c>
      <c r="K343" s="154">
        <v>8</v>
      </c>
      <c r="L343" s="154">
        <v>9</v>
      </c>
      <c r="M343" s="87"/>
      <c r="N343" s="87"/>
    </row>
    <row r="344" spans="1:14" ht="13.5" thickBot="1">
      <c r="A344" s="308" t="s">
        <v>207</v>
      </c>
      <c r="B344" s="228" t="s">
        <v>23</v>
      </c>
      <c r="C344" s="160">
        <v>23</v>
      </c>
      <c r="D344" s="161">
        <v>30</v>
      </c>
      <c r="E344" s="162">
        <v>36</v>
      </c>
      <c r="F344" s="161">
        <v>40</v>
      </c>
      <c r="G344" s="161">
        <v>43</v>
      </c>
      <c r="H344" s="163">
        <v>46</v>
      </c>
      <c r="I344" s="161">
        <v>50</v>
      </c>
      <c r="J344" s="161">
        <v>53</v>
      </c>
      <c r="K344" s="161">
        <v>55</v>
      </c>
      <c r="L344" s="161">
        <v>58</v>
      </c>
      <c r="M344" s="87"/>
      <c r="N344" s="87"/>
    </row>
    <row r="345" spans="1:14" ht="12.75">
      <c r="A345" s="309" t="s">
        <v>212</v>
      </c>
      <c r="B345" s="173" t="s">
        <v>17</v>
      </c>
      <c r="C345" s="146">
        <v>722</v>
      </c>
      <c r="D345" s="147">
        <v>684</v>
      </c>
      <c r="E345" s="213">
        <v>659</v>
      </c>
      <c r="F345" s="147">
        <v>637</v>
      </c>
      <c r="G345" s="147">
        <v>620</v>
      </c>
      <c r="H345" s="214">
        <v>608</v>
      </c>
      <c r="I345" s="147">
        <v>581</v>
      </c>
      <c r="J345" s="147">
        <v>562</v>
      </c>
      <c r="K345" s="147">
        <v>547</v>
      </c>
      <c r="L345" s="147">
        <v>634</v>
      </c>
      <c r="M345" s="87"/>
      <c r="N345" s="87"/>
    </row>
    <row r="346" spans="1:14" ht="12.75">
      <c r="A346" s="307" t="s">
        <v>213</v>
      </c>
      <c r="B346" s="152" t="s">
        <v>20</v>
      </c>
      <c r="C346" s="153">
        <v>1</v>
      </c>
      <c r="D346" s="154">
        <v>2</v>
      </c>
      <c r="E346" s="155">
        <v>3</v>
      </c>
      <c r="F346" s="154">
        <v>4</v>
      </c>
      <c r="G346" s="154">
        <v>5</v>
      </c>
      <c r="H346" s="156">
        <v>5</v>
      </c>
      <c r="I346" s="154">
        <v>7</v>
      </c>
      <c r="J346" s="154">
        <v>8</v>
      </c>
      <c r="K346" s="154">
        <v>9</v>
      </c>
      <c r="L346" s="154">
        <v>9</v>
      </c>
      <c r="M346" s="87"/>
      <c r="N346" s="87"/>
    </row>
    <row r="347" spans="1:14" ht="13.5" thickBot="1">
      <c r="A347" s="308" t="s">
        <v>207</v>
      </c>
      <c r="B347" s="228" t="s">
        <v>23</v>
      </c>
      <c r="C347" s="160">
        <v>34</v>
      </c>
      <c r="D347" s="161">
        <v>40</v>
      </c>
      <c r="E347" s="162">
        <v>45</v>
      </c>
      <c r="F347" s="161">
        <v>48</v>
      </c>
      <c r="G347" s="161">
        <v>51</v>
      </c>
      <c r="H347" s="163">
        <v>53</v>
      </c>
      <c r="I347" s="161">
        <v>57</v>
      </c>
      <c r="J347" s="161">
        <v>59</v>
      </c>
      <c r="K347" s="161">
        <v>62</v>
      </c>
      <c r="L347" s="161">
        <v>63</v>
      </c>
      <c r="M347" s="87"/>
      <c r="N347" s="87"/>
    </row>
  </sheetData>
  <mergeCells count="4">
    <mergeCell ref="A4:D4"/>
    <mergeCell ref="K24:N24"/>
    <mergeCell ref="K26:N26"/>
    <mergeCell ref="K30:N3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Wilger 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 Bartel</dc:creator>
  <cp:keywords/>
  <dc:description/>
  <cp:lastModifiedBy>Mark  Bartel</cp:lastModifiedBy>
  <cp:lastPrinted>2008-02-18T18:26:20Z</cp:lastPrinted>
  <dcterms:created xsi:type="dcterms:W3CDTF">2008-01-12T01:37:50Z</dcterms:created>
  <dcterms:modified xsi:type="dcterms:W3CDTF">2009-01-23T03:19:07Z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